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orfyr\Dropbox\Proyecto 2020\Aula virtual\M2. Gestion productiva\2. modulo gestion productiva\"/>
    </mc:Choice>
  </mc:AlternateContent>
  <xr:revisionPtr revIDLastSave="0" documentId="13_ncr:1_{B0C2C7C9-2512-441F-8BBF-CCB8128010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pa de Procesos" sheetId="1" r:id="rId1"/>
    <sheet name="Espina de Pescado" sheetId="2" r:id="rId2"/>
    <sheet name="Cuellos de Botella" sheetId="5" r:id="rId3"/>
    <sheet name="Indicador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4" l="1"/>
  <c r="K20" i="4"/>
  <c r="U14" i="4"/>
  <c r="U15" i="4"/>
  <c r="U16" i="4"/>
  <c r="U17" i="4"/>
  <c r="S20" i="4"/>
  <c r="N20" i="4"/>
  <c r="I20" i="4"/>
  <c r="C40" i="4"/>
  <c r="C39" i="4"/>
  <c r="C38" i="4"/>
  <c r="C37" i="4"/>
  <c r="D20" i="4"/>
  <c r="U20" i="4"/>
  <c r="P20" i="4"/>
  <c r="J20" i="4"/>
  <c r="E20" i="4"/>
  <c r="O20" i="4"/>
  <c r="T20" i="4"/>
  <c r="AA62" i="5"/>
  <c r="AA61" i="5"/>
  <c r="AA60" i="5"/>
  <c r="AA59" i="5"/>
  <c r="C30" i="5"/>
  <c r="C48" i="5" s="1"/>
  <c r="AA35" i="5"/>
  <c r="AA34" i="5"/>
  <c r="C34" i="5"/>
  <c r="P9" i="1"/>
  <c r="D9" i="1"/>
  <c r="H26" i="1"/>
  <c r="M21" i="1"/>
  <c r="J21" i="1"/>
  <c r="G21" i="1"/>
  <c r="M15" i="1"/>
  <c r="J15" i="1"/>
  <c r="G15" i="1"/>
  <c r="M9" i="1"/>
  <c r="J9" i="1"/>
  <c r="G9" i="1"/>
  <c r="M25" i="2"/>
  <c r="J25" i="2"/>
  <c r="G25" i="2"/>
  <c r="M8" i="2"/>
  <c r="J8" i="2"/>
  <c r="P15" i="2"/>
  <c r="G8" i="2"/>
  <c r="J22" i="2"/>
  <c r="J20" i="2"/>
  <c r="G22" i="2"/>
  <c r="G20" i="2"/>
  <c r="G15" i="2"/>
  <c r="G13" i="2"/>
  <c r="J15" i="2"/>
  <c r="J13" i="2"/>
  <c r="M22" i="2"/>
  <c r="M20" i="2"/>
  <c r="M15" i="2"/>
  <c r="M13" i="2"/>
</calcChain>
</file>

<file path=xl/sharedStrings.xml><?xml version="1.0" encoding="utf-8"?>
<sst xmlns="http://schemas.openxmlformats.org/spreadsheetml/2006/main" count="185" uniqueCount="113">
  <si>
    <t>Planeacion Estrategica</t>
  </si>
  <si>
    <t>Gestion de Compras</t>
  </si>
  <si>
    <t>Recepción y Control de producción</t>
  </si>
  <si>
    <t>Fabricacion de muebles</t>
  </si>
  <si>
    <t>Informatica</t>
  </si>
  <si>
    <t>Matenimieto de Instalaciones</t>
  </si>
  <si>
    <t>Gestion de Calidad</t>
  </si>
  <si>
    <t>Procesos Estrategico</t>
  </si>
  <si>
    <t>Procesos Misionales</t>
  </si>
  <si>
    <t>Procesos de Apoyo</t>
  </si>
  <si>
    <t>Control de Gestion Interna</t>
  </si>
  <si>
    <t>Procesos de Evaluación</t>
  </si>
  <si>
    <t>Necesidades y expectaivas del Cliente</t>
  </si>
  <si>
    <t>Satisfacción del Cliente y Partes Interesadas</t>
  </si>
  <si>
    <t>Politicas Empresariales</t>
  </si>
  <si>
    <t>MAPA DE PROCESOS</t>
  </si>
  <si>
    <t>Gestión Humana</t>
  </si>
  <si>
    <t>Lista de Procesos</t>
  </si>
  <si>
    <t>Causa 1</t>
  </si>
  <si>
    <t>Causa 2</t>
  </si>
  <si>
    <t>Causa 3</t>
  </si>
  <si>
    <t>Causa 4</t>
  </si>
  <si>
    <t>Causa 5</t>
  </si>
  <si>
    <t>Sub Causa</t>
  </si>
  <si>
    <t>Causa 6</t>
  </si>
  <si>
    <t>Problema</t>
  </si>
  <si>
    <t>Defina La Causa Raiz sobre la cual se trabajara para la solución</t>
  </si>
  <si>
    <t>Ejemplo</t>
  </si>
  <si>
    <t>El diagrama de proceso es:</t>
  </si>
  <si>
    <t>Corte</t>
  </si>
  <si>
    <t>Canteo</t>
  </si>
  <si>
    <t>Perforacion</t>
  </si>
  <si>
    <t>Maquinado</t>
  </si>
  <si>
    <t>Empaque</t>
  </si>
  <si>
    <t>10 min</t>
  </si>
  <si>
    <t>20 min</t>
  </si>
  <si>
    <t>15 min</t>
  </si>
  <si>
    <t>25 min</t>
  </si>
  <si>
    <t>30 min</t>
  </si>
  <si>
    <t>Tecnico 1</t>
  </si>
  <si>
    <t>Tecnico 2</t>
  </si>
  <si>
    <t>Analizando la carga de trabajo por el factor humano se tiene:</t>
  </si>
  <si>
    <t>minutos</t>
  </si>
  <si>
    <t>Cuello de Botella ( el mayor tiempo asignado) y tiempo de ciclo</t>
  </si>
  <si>
    <t>¿Cuál es la producción maxima al mes?</t>
  </si>
  <si>
    <t>Dias / mes</t>
  </si>
  <si>
    <t>Horas / día</t>
  </si>
  <si>
    <t>Minutos / Hora</t>
  </si>
  <si>
    <t>Minutos disponibles al mes</t>
  </si>
  <si>
    <t>La capacidad maxima sera los minutos disponibles mes dividido en el tiempo de ciclo (11040 / 55)</t>
  </si>
  <si>
    <t>Lotes por mes</t>
  </si>
  <si>
    <t>Lotes mes</t>
  </si>
  <si>
    <t>Diagrama de GANT</t>
  </si>
  <si>
    <t>Operación</t>
  </si>
  <si>
    <t>Tiempo en minutos</t>
  </si>
  <si>
    <t>Recurso Humano</t>
  </si>
  <si>
    <t>Carga de trabajo</t>
  </si>
  <si>
    <t>En cada ciclo trabaja 45 minutos</t>
  </si>
  <si>
    <t>En cada ciclo trabaja 55 minutos</t>
  </si>
  <si>
    <t>¿Cual sera el cuello de botella sin tener en cuenta el factor humano?</t>
  </si>
  <si>
    <t>La capacidad maxima sera los minutos disponibles mes dividido en el tiempo de ciclo (11040 / 30)</t>
  </si>
  <si>
    <t>La operación con más tiempo sera el cuello de botella en esta caso Empaque</t>
  </si>
  <si>
    <t>¿Cuántos tecnicos se requieren para hacer la producción maxima?</t>
  </si>
  <si>
    <t xml:space="preserve">Hay que agrupar las cargas para que cada tecnico no supere el tiempo de ciclo de 30 minutos  </t>
  </si>
  <si>
    <t>Una posible distribución sera:</t>
  </si>
  <si>
    <t>Tecnico 3</t>
  </si>
  <si>
    <t>Tecnico 4</t>
  </si>
  <si>
    <t>Carte (10)</t>
  </si>
  <si>
    <t>Canteo (20)</t>
  </si>
  <si>
    <t>Perforación (15)</t>
  </si>
  <si>
    <t>Total</t>
  </si>
  <si>
    <t>Operaciones</t>
  </si>
  <si>
    <t>Maquinado (25)</t>
  </si>
  <si>
    <t>Empaque (30)</t>
  </si>
  <si>
    <t xml:space="preserve"> 30 minutos</t>
  </si>
  <si>
    <t>15 minutos</t>
  </si>
  <si>
    <t>25 minutos</t>
  </si>
  <si>
    <t>30 minutos</t>
  </si>
  <si>
    <t>368 es mayor que 200</t>
  </si>
  <si>
    <t>En cada ciclo trabaja 30 minutos</t>
  </si>
  <si>
    <t>En cada ciclo trabaja 25 minutos</t>
  </si>
  <si>
    <t>En cada ciclo trabaja 15 minutos</t>
  </si>
  <si>
    <t>¿Qué pasaria si montamos dos puestos de empaque?</t>
  </si>
  <si>
    <t>Analizar entre todos</t>
  </si>
  <si>
    <t>Cosecha M3</t>
  </si>
  <si>
    <t>Consumo Gl</t>
  </si>
  <si>
    <t>Jornales</t>
  </si>
  <si>
    <t xml:space="preserve">Jornales </t>
  </si>
  <si>
    <t>CUADRILLA 1</t>
  </si>
  <si>
    <t>CUADRILLA 2</t>
  </si>
  <si>
    <t>CUADRILLA 3</t>
  </si>
  <si>
    <t>CUADRILLA 4</t>
  </si>
  <si>
    <t>INDICADOR</t>
  </si>
  <si>
    <t>Rendimiento</t>
  </si>
  <si>
    <t>DATO</t>
  </si>
  <si>
    <t>UNID</t>
  </si>
  <si>
    <t>Cosecha (M3)</t>
  </si>
  <si>
    <t>Eficiencia</t>
  </si>
  <si>
    <t>Efectividad</t>
  </si>
  <si>
    <t>Eficacia</t>
  </si>
  <si>
    <t>CUADRILLA</t>
  </si>
  <si>
    <t>TALLER DE INDICADORES</t>
  </si>
  <si>
    <t>Día</t>
  </si>
  <si>
    <t>Se presenta a continuación el reporte de producción de 4 cuadrillas de cosecha de plantaciones. Se les da la tarea de producción de 86 metros cúbicos de madera/ semanal.</t>
  </si>
  <si>
    <t>A partir de los siguientes conceptos:</t>
  </si>
  <si>
    <t>DINERO</t>
  </si>
  <si>
    <t>TIEMPO</t>
  </si>
  <si>
    <t>EFICAZ : Consecución de resultados u objetivos</t>
  </si>
  <si>
    <t>EFECTIVO: Consecución de los objetivos con los menores recursos</t>
  </si>
  <si>
    <t>FUNCIÓN</t>
  </si>
  <si>
    <t>De acuerdo a los resultados,¿ Cual cuadrilla presenta el mejor indicador?</t>
  </si>
  <si>
    <t>EFICIENTE: Maximización de recursos del tiempo - Logro del objetivo con los menores recursos</t>
  </si>
  <si>
    <t>proceso con más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</si>
</sst>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6" xfId="0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/>
    <xf numFmtId="0" fontId="8" fillId="0" borderId="0" xfId="0" applyFont="1"/>
    <xf numFmtId="164" fontId="0" fillId="0" borderId="0" xfId="1" applyNumberFormat="1" applyFont="1"/>
    <xf numFmtId="164" fontId="2" fillId="0" borderId="0" xfId="0" applyNumberFormat="1" applyFont="1"/>
    <xf numFmtId="43" fontId="0" fillId="0" borderId="0" xfId="0" applyNumberFormat="1" applyFont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0" fillId="7" borderId="6" xfId="0" applyFill="1" applyBorder="1"/>
    <xf numFmtId="0" fontId="0" fillId="9" borderId="6" xfId="0" applyFill="1" applyBorder="1"/>
    <xf numFmtId="0" fontId="0" fillId="0" borderId="6" xfId="0" applyFill="1" applyBorder="1"/>
    <xf numFmtId="0" fontId="0" fillId="10" borderId="6" xfId="0" applyFill="1" applyBorder="1"/>
    <xf numFmtId="0" fontId="0" fillId="11" borderId="6" xfId="0" applyFill="1" applyBorder="1"/>
    <xf numFmtId="0" fontId="0" fillId="12" borderId="6" xfId="0" applyFill="1" applyBorder="1"/>
    <xf numFmtId="0" fontId="9" fillId="13" borderId="6" xfId="0" applyFont="1" applyFill="1" applyBorder="1"/>
    <xf numFmtId="0" fontId="0" fillId="0" borderId="0" xfId="0" applyFill="1" applyBorder="1"/>
    <xf numFmtId="0" fontId="2" fillId="0" borderId="17" xfId="0" applyFont="1" applyFill="1" applyBorder="1"/>
    <xf numFmtId="9" fontId="0" fillId="0" borderId="0" xfId="2" applyFont="1"/>
    <xf numFmtId="9" fontId="10" fillId="0" borderId="0" xfId="2" applyFont="1"/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/>
    <xf numFmtId="165" fontId="0" fillId="0" borderId="6" xfId="0" applyNumberFormat="1" applyFont="1" applyBorder="1" applyAlignment="1">
      <alignment horizontal="right" indent="1"/>
    </xf>
    <xf numFmtId="165" fontId="0" fillId="0" borderId="6" xfId="0" applyNumberFormat="1" applyFont="1" applyBorder="1"/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indent="1"/>
    </xf>
    <xf numFmtId="0" fontId="0" fillId="0" borderId="0" xfId="0" applyFont="1" applyBorder="1" applyAlignment="1"/>
    <xf numFmtId="0" fontId="0" fillId="15" borderId="6" xfId="0" applyFont="1" applyFill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2" fontId="2" fillId="0" borderId="6" xfId="0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center" vertical="center" textRotation="180" wrapText="1"/>
    </xf>
    <xf numFmtId="0" fontId="2" fillId="3" borderId="0" xfId="0" applyFont="1" applyFill="1" applyBorder="1" applyAlignment="1">
      <alignment horizontal="center" vertical="center" textRotation="180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0" xfId="0" applyFont="1" applyFill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2" fillId="7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9" borderId="0" xfId="0" applyFont="1" applyFill="1" applyAlignment="1">
      <alignment horizontal="left" wrapText="1"/>
    </xf>
    <xf numFmtId="0" fontId="2" fillId="10" borderId="12" xfId="0" applyFont="1" applyFill="1" applyBorder="1" applyAlignment="1">
      <alignment horizontal="left"/>
    </xf>
    <xf numFmtId="0" fontId="2" fillId="10" borderId="14" xfId="0" applyFont="1" applyFill="1" applyBorder="1" applyAlignment="1">
      <alignment horizontal="left"/>
    </xf>
    <xf numFmtId="0" fontId="2" fillId="10" borderId="13" xfId="0" applyFont="1" applyFill="1" applyBorder="1" applyAlignment="1">
      <alignment horizontal="left"/>
    </xf>
    <xf numFmtId="0" fontId="0" fillId="16" borderId="12" xfId="0" applyFont="1" applyFill="1" applyBorder="1" applyAlignment="1">
      <alignment horizontal="left" vertical="top"/>
    </xf>
    <xf numFmtId="0" fontId="0" fillId="16" borderId="14" xfId="0" applyFont="1" applyFill="1" applyBorder="1" applyAlignment="1">
      <alignment horizontal="left" vertical="top"/>
    </xf>
    <xf numFmtId="0" fontId="0" fillId="16" borderId="13" xfId="0" applyFont="1" applyFill="1" applyBorder="1" applyAlignment="1">
      <alignment horizontal="left" vertical="top"/>
    </xf>
    <xf numFmtId="0" fontId="0" fillId="0" borderId="14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/>
    </xf>
    <xf numFmtId="0" fontId="2" fillId="13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15" borderId="12" xfId="0" applyFont="1" applyFill="1" applyBorder="1" applyAlignment="1">
      <alignment horizontal="center"/>
    </xf>
    <xf numFmtId="0" fontId="2" fillId="15" borderId="14" xfId="0" applyFont="1" applyFill="1" applyBorder="1" applyAlignment="1">
      <alignment horizontal="center"/>
    </xf>
    <xf numFmtId="0" fontId="2" fillId="15" borderId="13" xfId="0" applyFont="1" applyFill="1" applyBorder="1" applyAlignment="1">
      <alignment horizontal="center"/>
    </xf>
  </cellXfs>
  <cellStyles count="21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8</xdr:row>
      <xdr:rowOff>99060</xdr:rowOff>
    </xdr:from>
    <xdr:to>
      <xdr:col>4</xdr:col>
      <xdr:colOff>304800</xdr:colOff>
      <xdr:row>9</xdr:row>
      <xdr:rowOff>91440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2206D6F-1918-4553-8080-40343639ABC4}"/>
            </a:ext>
          </a:extLst>
        </xdr:cNvPr>
        <xdr:cNvSpPr/>
      </xdr:nvSpPr>
      <xdr:spPr>
        <a:xfrm>
          <a:off x="4069080" y="1203960"/>
          <a:ext cx="205740" cy="1752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53340</xdr:colOff>
      <xdr:row>20</xdr:row>
      <xdr:rowOff>68580</xdr:rowOff>
    </xdr:from>
    <xdr:to>
      <xdr:col>14</xdr:col>
      <xdr:colOff>259080</xdr:colOff>
      <xdr:row>21</xdr:row>
      <xdr:rowOff>60960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4C97271D-B2C3-4CB6-B2FB-E89C5D5FDE90}"/>
            </a:ext>
          </a:extLst>
        </xdr:cNvPr>
        <xdr:cNvSpPr/>
      </xdr:nvSpPr>
      <xdr:spPr>
        <a:xfrm>
          <a:off x="9806940" y="3398520"/>
          <a:ext cx="205740" cy="1752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60960</xdr:colOff>
      <xdr:row>14</xdr:row>
      <xdr:rowOff>76200</xdr:rowOff>
    </xdr:from>
    <xdr:to>
      <xdr:col>14</xdr:col>
      <xdr:colOff>266700</xdr:colOff>
      <xdr:row>15</xdr:row>
      <xdr:rowOff>68580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4A9552F9-F383-43EE-9BA3-4B3F150D1FDC}"/>
            </a:ext>
          </a:extLst>
        </xdr:cNvPr>
        <xdr:cNvSpPr/>
      </xdr:nvSpPr>
      <xdr:spPr>
        <a:xfrm>
          <a:off x="9814560" y="2293620"/>
          <a:ext cx="205740" cy="1752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114300</xdr:colOff>
      <xdr:row>14</xdr:row>
      <xdr:rowOff>30480</xdr:rowOff>
    </xdr:from>
    <xdr:to>
      <xdr:col>4</xdr:col>
      <xdr:colOff>320040</xdr:colOff>
      <xdr:row>15</xdr:row>
      <xdr:rowOff>22860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ABB88688-A358-4997-A8C3-853F04A5E8B8}"/>
            </a:ext>
          </a:extLst>
        </xdr:cNvPr>
        <xdr:cNvSpPr/>
      </xdr:nvSpPr>
      <xdr:spPr>
        <a:xfrm>
          <a:off x="4084320" y="2247900"/>
          <a:ext cx="205740" cy="1752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106680</xdr:colOff>
      <xdr:row>20</xdr:row>
      <xdr:rowOff>22860</xdr:rowOff>
    </xdr:from>
    <xdr:to>
      <xdr:col>4</xdr:col>
      <xdr:colOff>312420</xdr:colOff>
      <xdr:row>21</xdr:row>
      <xdr:rowOff>15240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B2E6C86B-B6B3-4846-B042-118C2A6C1E22}"/>
            </a:ext>
          </a:extLst>
        </xdr:cNvPr>
        <xdr:cNvSpPr/>
      </xdr:nvSpPr>
      <xdr:spPr>
        <a:xfrm>
          <a:off x="4076700" y="3352800"/>
          <a:ext cx="205740" cy="1752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53340</xdr:colOff>
      <xdr:row>8</xdr:row>
      <xdr:rowOff>99060</xdr:rowOff>
    </xdr:from>
    <xdr:to>
      <xdr:col>14</xdr:col>
      <xdr:colOff>259080</xdr:colOff>
      <xdr:row>9</xdr:row>
      <xdr:rowOff>91440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7D5224B7-D9F3-4913-B791-08185A8F48A0}"/>
            </a:ext>
          </a:extLst>
        </xdr:cNvPr>
        <xdr:cNvSpPr/>
      </xdr:nvSpPr>
      <xdr:spPr>
        <a:xfrm>
          <a:off x="9806940" y="1203960"/>
          <a:ext cx="205740" cy="175260"/>
        </a:xfrm>
        <a:prstGeom prst="rightArrow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342900</xdr:colOff>
      <xdr:row>10</xdr:row>
      <xdr:rowOff>83820</xdr:rowOff>
    </xdr:from>
    <xdr:to>
      <xdr:col>6</xdr:col>
      <xdr:colOff>495300</xdr:colOff>
      <xdr:row>11</xdr:row>
      <xdr:rowOff>106680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7EAABB2D-46F6-451E-8B1A-5A429AE85C37}"/>
            </a:ext>
          </a:extLst>
        </xdr:cNvPr>
        <xdr:cNvSpPr/>
      </xdr:nvSpPr>
      <xdr:spPr>
        <a:xfrm>
          <a:off x="4937760" y="1607820"/>
          <a:ext cx="152400" cy="205740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365760</xdr:colOff>
      <xdr:row>10</xdr:row>
      <xdr:rowOff>60960</xdr:rowOff>
    </xdr:from>
    <xdr:to>
      <xdr:col>9</xdr:col>
      <xdr:colOff>518160</xdr:colOff>
      <xdr:row>11</xdr:row>
      <xdr:rowOff>83820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761E0CBC-5C25-435E-BDE9-0A0FF46D0C59}"/>
            </a:ext>
          </a:extLst>
        </xdr:cNvPr>
        <xdr:cNvSpPr/>
      </xdr:nvSpPr>
      <xdr:spPr>
        <a:xfrm>
          <a:off x="6743700" y="1584960"/>
          <a:ext cx="152400" cy="205740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289560</xdr:colOff>
      <xdr:row>10</xdr:row>
      <xdr:rowOff>83820</xdr:rowOff>
    </xdr:from>
    <xdr:to>
      <xdr:col>12</xdr:col>
      <xdr:colOff>441960</xdr:colOff>
      <xdr:row>11</xdr:row>
      <xdr:rowOff>106680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D162BDB6-230B-44C5-BADA-D96BF215873A}"/>
            </a:ext>
          </a:extLst>
        </xdr:cNvPr>
        <xdr:cNvSpPr/>
      </xdr:nvSpPr>
      <xdr:spPr>
        <a:xfrm>
          <a:off x="8458200" y="1607820"/>
          <a:ext cx="152400" cy="205740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289560</xdr:colOff>
      <xdr:row>16</xdr:row>
      <xdr:rowOff>68580</xdr:rowOff>
    </xdr:from>
    <xdr:to>
      <xdr:col>6</xdr:col>
      <xdr:colOff>441960</xdr:colOff>
      <xdr:row>17</xdr:row>
      <xdr:rowOff>91440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A40DCE01-9747-4E12-8CC3-285C852C9395}"/>
            </a:ext>
          </a:extLst>
        </xdr:cNvPr>
        <xdr:cNvSpPr/>
      </xdr:nvSpPr>
      <xdr:spPr>
        <a:xfrm>
          <a:off x="4884420" y="2705100"/>
          <a:ext cx="152400" cy="205740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327660</xdr:colOff>
      <xdr:row>16</xdr:row>
      <xdr:rowOff>76200</xdr:rowOff>
    </xdr:from>
    <xdr:to>
      <xdr:col>9</xdr:col>
      <xdr:colOff>480060</xdr:colOff>
      <xdr:row>17</xdr:row>
      <xdr:rowOff>99060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79746CF-2716-40ED-BB02-C510BFD17B73}"/>
            </a:ext>
          </a:extLst>
        </xdr:cNvPr>
        <xdr:cNvSpPr/>
      </xdr:nvSpPr>
      <xdr:spPr>
        <a:xfrm>
          <a:off x="6705600" y="2712720"/>
          <a:ext cx="152400" cy="205740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144780</xdr:colOff>
      <xdr:row>16</xdr:row>
      <xdr:rowOff>53340</xdr:rowOff>
    </xdr:from>
    <xdr:to>
      <xdr:col>12</xdr:col>
      <xdr:colOff>297180</xdr:colOff>
      <xdr:row>17</xdr:row>
      <xdr:rowOff>76200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23D43FAB-5B6F-414F-B414-3469F5F4DD8F}"/>
            </a:ext>
          </a:extLst>
        </xdr:cNvPr>
        <xdr:cNvSpPr/>
      </xdr:nvSpPr>
      <xdr:spPr>
        <a:xfrm>
          <a:off x="8313420" y="2689860"/>
          <a:ext cx="152400" cy="205740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541020</xdr:colOff>
      <xdr:row>10</xdr:row>
      <xdr:rowOff>76200</xdr:rowOff>
    </xdr:from>
    <xdr:to>
      <xdr:col>7</xdr:col>
      <xdr:colOff>685800</xdr:colOff>
      <xdr:row>11</xdr:row>
      <xdr:rowOff>83820</xdr:rowOff>
    </xdr:to>
    <xdr:sp macro="" textlink="">
      <xdr:nvSpPr>
        <xdr:cNvPr id="21" name="Flecha: hacia abajo 20">
          <a:extLst>
            <a:ext uri="{FF2B5EF4-FFF2-40B4-BE49-F238E27FC236}">
              <a16:creationId xmlns:a16="http://schemas.microsoft.com/office/drawing/2014/main" id="{69B86356-C6AD-4FD7-AFE9-C16C38DE210F}"/>
            </a:ext>
          </a:extLst>
        </xdr:cNvPr>
        <xdr:cNvSpPr/>
      </xdr:nvSpPr>
      <xdr:spPr>
        <a:xfrm rot="10800000">
          <a:off x="6149340" y="1600200"/>
          <a:ext cx="144780" cy="190500"/>
        </a:xfrm>
        <a:prstGeom prst="downArrow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487680</xdr:colOff>
      <xdr:row>10</xdr:row>
      <xdr:rowOff>76200</xdr:rowOff>
    </xdr:from>
    <xdr:to>
      <xdr:col>10</xdr:col>
      <xdr:colOff>632460</xdr:colOff>
      <xdr:row>11</xdr:row>
      <xdr:rowOff>83820</xdr:rowOff>
    </xdr:to>
    <xdr:sp macro="" textlink="">
      <xdr:nvSpPr>
        <xdr:cNvPr id="28" name="Flecha: hacia abajo 27">
          <a:extLst>
            <a:ext uri="{FF2B5EF4-FFF2-40B4-BE49-F238E27FC236}">
              <a16:creationId xmlns:a16="http://schemas.microsoft.com/office/drawing/2014/main" id="{E98B1FCC-74BE-4093-9445-D49394F4478C}"/>
            </a:ext>
          </a:extLst>
        </xdr:cNvPr>
        <xdr:cNvSpPr/>
      </xdr:nvSpPr>
      <xdr:spPr>
        <a:xfrm rot="10800000">
          <a:off x="8321040" y="1600200"/>
          <a:ext cx="144780" cy="190500"/>
        </a:xfrm>
        <a:prstGeom prst="downArrow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548640</xdr:colOff>
      <xdr:row>16</xdr:row>
      <xdr:rowOff>60960</xdr:rowOff>
    </xdr:from>
    <xdr:to>
      <xdr:col>10</xdr:col>
      <xdr:colOff>693420</xdr:colOff>
      <xdr:row>17</xdr:row>
      <xdr:rowOff>68580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6E29365F-22B6-4968-9071-1B9B24B7017A}"/>
            </a:ext>
          </a:extLst>
        </xdr:cNvPr>
        <xdr:cNvSpPr/>
      </xdr:nvSpPr>
      <xdr:spPr>
        <a:xfrm rot="10800000">
          <a:off x="8382000" y="2697480"/>
          <a:ext cx="144780" cy="190500"/>
        </a:xfrm>
        <a:prstGeom prst="downArrow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563880</xdr:colOff>
      <xdr:row>16</xdr:row>
      <xdr:rowOff>99060</xdr:rowOff>
    </xdr:from>
    <xdr:to>
      <xdr:col>7</xdr:col>
      <xdr:colOff>708660</xdr:colOff>
      <xdr:row>17</xdr:row>
      <xdr:rowOff>106680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8F683F6B-2EAE-4226-8BC1-74C1AD2788D2}"/>
            </a:ext>
          </a:extLst>
        </xdr:cNvPr>
        <xdr:cNvSpPr/>
      </xdr:nvSpPr>
      <xdr:spPr>
        <a:xfrm rot="10800000">
          <a:off x="6172200" y="2735580"/>
          <a:ext cx="144780" cy="190500"/>
        </a:xfrm>
        <a:prstGeom prst="downArrow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472440</xdr:colOff>
      <xdr:row>16</xdr:row>
      <xdr:rowOff>60960</xdr:rowOff>
    </xdr:from>
    <xdr:to>
      <xdr:col>13</xdr:col>
      <xdr:colOff>617220</xdr:colOff>
      <xdr:row>17</xdr:row>
      <xdr:rowOff>68580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0C90271F-E679-4340-94C6-9EF8341773EF}"/>
            </a:ext>
          </a:extLst>
        </xdr:cNvPr>
        <xdr:cNvSpPr/>
      </xdr:nvSpPr>
      <xdr:spPr>
        <a:xfrm rot="10800000">
          <a:off x="10538460" y="2697480"/>
          <a:ext cx="144780" cy="190500"/>
        </a:xfrm>
        <a:prstGeom prst="downArrow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441960</xdr:colOff>
      <xdr:row>10</xdr:row>
      <xdr:rowOff>68580</xdr:rowOff>
    </xdr:from>
    <xdr:to>
      <xdr:col>13</xdr:col>
      <xdr:colOff>586740</xdr:colOff>
      <xdr:row>11</xdr:row>
      <xdr:rowOff>76200</xdr:rowOff>
    </xdr:to>
    <xdr:sp macro="" textlink="">
      <xdr:nvSpPr>
        <xdr:cNvPr id="32" name="Flecha: hacia abajo 31">
          <a:extLst>
            <a:ext uri="{FF2B5EF4-FFF2-40B4-BE49-F238E27FC236}">
              <a16:creationId xmlns:a16="http://schemas.microsoft.com/office/drawing/2014/main" id="{E550B270-B229-4A2C-BA8C-2E5B374651FC}"/>
            </a:ext>
          </a:extLst>
        </xdr:cNvPr>
        <xdr:cNvSpPr/>
      </xdr:nvSpPr>
      <xdr:spPr>
        <a:xfrm rot="10800000">
          <a:off x="10507980" y="1592580"/>
          <a:ext cx="144780" cy="190500"/>
        </a:xfrm>
        <a:prstGeom prst="downArrow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304800</xdr:colOff>
      <xdr:row>5</xdr:row>
      <xdr:rowOff>22860</xdr:rowOff>
    </xdr:from>
    <xdr:to>
      <xdr:col>5</xdr:col>
      <xdr:colOff>190500</xdr:colOff>
      <xdr:row>6</xdr:row>
      <xdr:rowOff>121920</xdr:rowOff>
    </xdr:to>
    <xdr:sp macro="" textlink="">
      <xdr:nvSpPr>
        <xdr:cNvPr id="33" name="Flecha: doblada 32">
          <a:extLst>
            <a:ext uri="{FF2B5EF4-FFF2-40B4-BE49-F238E27FC236}">
              <a16:creationId xmlns:a16="http://schemas.microsoft.com/office/drawing/2014/main" id="{FDDA7DC2-73AE-496D-A8FA-FEA165F68E74}"/>
            </a:ext>
          </a:extLst>
        </xdr:cNvPr>
        <xdr:cNvSpPr/>
      </xdr:nvSpPr>
      <xdr:spPr>
        <a:xfrm>
          <a:off x="3710940" y="617220"/>
          <a:ext cx="281940" cy="28194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723900</xdr:colOff>
      <xdr:row>5</xdr:row>
      <xdr:rowOff>30480</xdr:rowOff>
    </xdr:from>
    <xdr:to>
      <xdr:col>14</xdr:col>
      <xdr:colOff>266700</xdr:colOff>
      <xdr:row>6</xdr:row>
      <xdr:rowOff>129540</xdr:rowOff>
    </xdr:to>
    <xdr:sp macro="" textlink="">
      <xdr:nvSpPr>
        <xdr:cNvPr id="35" name="Flecha: doblada 34">
          <a:extLst>
            <a:ext uri="{FF2B5EF4-FFF2-40B4-BE49-F238E27FC236}">
              <a16:creationId xmlns:a16="http://schemas.microsoft.com/office/drawing/2014/main" id="{E4CEC510-5BC8-4881-A175-AAF7AA6A87F1}"/>
            </a:ext>
          </a:extLst>
        </xdr:cNvPr>
        <xdr:cNvSpPr/>
      </xdr:nvSpPr>
      <xdr:spPr>
        <a:xfrm rot="5400000">
          <a:off x="8854440" y="624840"/>
          <a:ext cx="281940" cy="28194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289560</xdr:colOff>
      <xdr:row>25</xdr:row>
      <xdr:rowOff>76200</xdr:rowOff>
    </xdr:from>
    <xdr:to>
      <xdr:col>5</xdr:col>
      <xdr:colOff>137160</xdr:colOff>
      <xdr:row>26</xdr:row>
      <xdr:rowOff>175260</xdr:rowOff>
    </xdr:to>
    <xdr:sp macro="" textlink="">
      <xdr:nvSpPr>
        <xdr:cNvPr id="36" name="Flecha: doblada 35">
          <a:extLst>
            <a:ext uri="{FF2B5EF4-FFF2-40B4-BE49-F238E27FC236}">
              <a16:creationId xmlns:a16="http://schemas.microsoft.com/office/drawing/2014/main" id="{2F25084E-FFF5-4B07-9102-F3DD292F5E0F}"/>
            </a:ext>
          </a:extLst>
        </xdr:cNvPr>
        <xdr:cNvSpPr/>
      </xdr:nvSpPr>
      <xdr:spPr>
        <a:xfrm rot="10800000" flipH="1">
          <a:off x="3695700" y="4373880"/>
          <a:ext cx="243840" cy="28194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617220</xdr:colOff>
      <xdr:row>25</xdr:row>
      <xdr:rowOff>83820</xdr:rowOff>
    </xdr:from>
    <xdr:to>
      <xdr:col>14</xdr:col>
      <xdr:colOff>160020</xdr:colOff>
      <xdr:row>26</xdr:row>
      <xdr:rowOff>167640</xdr:rowOff>
    </xdr:to>
    <xdr:sp macro="" textlink="">
      <xdr:nvSpPr>
        <xdr:cNvPr id="37" name="Flecha: doblada 36">
          <a:extLst>
            <a:ext uri="{FF2B5EF4-FFF2-40B4-BE49-F238E27FC236}">
              <a16:creationId xmlns:a16="http://schemas.microsoft.com/office/drawing/2014/main" id="{47A1C736-7DCD-43F9-8FF1-EBDC9E2F809C}"/>
            </a:ext>
          </a:extLst>
        </xdr:cNvPr>
        <xdr:cNvSpPr/>
      </xdr:nvSpPr>
      <xdr:spPr>
        <a:xfrm rot="5400000" flipH="1">
          <a:off x="8755380" y="4373880"/>
          <a:ext cx="266700" cy="28194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182880</xdr:colOff>
      <xdr:row>0</xdr:row>
      <xdr:rowOff>91440</xdr:rowOff>
    </xdr:from>
    <xdr:to>
      <xdr:col>7</xdr:col>
      <xdr:colOff>228600</xdr:colOff>
      <xdr:row>3</xdr:row>
      <xdr:rowOff>152400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2AE065AB-CE6A-4132-822B-196A4B70F123}"/>
            </a:ext>
          </a:extLst>
        </xdr:cNvPr>
        <xdr:cNvSpPr txBox="1"/>
      </xdr:nvSpPr>
      <xdr:spPr>
        <a:xfrm>
          <a:off x="182880" y="91440"/>
          <a:ext cx="481584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100" b="1"/>
            <a:t>El grupo debe ubicar el numero de la lista de procesos</a:t>
          </a:r>
          <a:r>
            <a:rPr lang="es-CO" sz="1100" b="1" baseline="0"/>
            <a:t> de la derecha  y ubicarlo en el recuadro amarillo segun corresponda a un Proceso Estrategico, Proceso Misional, Proceso de Apoyo, Proceso de Evaluación.</a:t>
          </a:r>
          <a:endParaRPr lang="es-CO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695325</xdr:colOff>
      <xdr:row>12</xdr:row>
      <xdr:rowOff>28575</xdr:rowOff>
    </xdr:from>
    <xdr:to>
      <xdr:col>17</xdr:col>
      <xdr:colOff>171450</xdr:colOff>
      <xdr:row>19</xdr:row>
      <xdr:rowOff>177166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2764E01B-7549-4698-B243-9511172E9D83}"/>
            </a:ext>
          </a:extLst>
        </xdr:cNvPr>
        <xdr:cNvSpPr/>
      </xdr:nvSpPr>
      <xdr:spPr>
        <a:xfrm>
          <a:off x="14011275" y="2219325"/>
          <a:ext cx="2019300" cy="141541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762000</xdr:colOff>
      <xdr:row>16</xdr:row>
      <xdr:rowOff>12383</xdr:rowOff>
    </xdr:from>
    <xdr:to>
      <xdr:col>14</xdr:col>
      <xdr:colOff>695325</xdr:colOff>
      <xdr:row>16</xdr:row>
      <xdr:rowOff>66677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84F2323-36E7-4BD0-B340-29730707DE97}"/>
            </a:ext>
          </a:extLst>
        </xdr:cNvPr>
        <xdr:cNvCxnSpPr>
          <a:endCxn id="2" idx="2"/>
        </xdr:cNvCxnSpPr>
      </xdr:nvCxnSpPr>
      <xdr:spPr>
        <a:xfrm flipV="1">
          <a:off x="9267825" y="2927033"/>
          <a:ext cx="4743450" cy="54294"/>
        </a:xfrm>
        <a:prstGeom prst="line">
          <a:avLst/>
        </a:prstGeom>
        <a:ln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769620</xdr:colOff>
      <xdr:row>9</xdr:row>
      <xdr:rowOff>15240</xdr:rowOff>
    </xdr:from>
    <xdr:to>
      <xdr:col>9</xdr:col>
      <xdr:colOff>0</xdr:colOff>
      <xdr:row>16</xdr:row>
      <xdr:rowOff>83820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765DD3E-1A51-4EB3-BFAD-7F10C117F17F}"/>
            </a:ext>
          </a:extLst>
        </xdr:cNvPr>
        <xdr:cNvCxnSpPr/>
      </xdr:nvCxnSpPr>
      <xdr:spPr>
        <a:xfrm>
          <a:off x="3939540" y="1112520"/>
          <a:ext cx="838200" cy="617220"/>
        </a:xfrm>
        <a:prstGeom prst="line">
          <a:avLst/>
        </a:prstGeom>
        <a:ln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16</xdr:row>
      <xdr:rowOff>68580</xdr:rowOff>
    </xdr:from>
    <xdr:to>
      <xdr:col>9</xdr:col>
      <xdr:colOff>0</xdr:colOff>
      <xdr:row>24</xdr:row>
      <xdr:rowOff>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B4789F7E-FDE8-4E09-A02F-A9893009F92C}"/>
            </a:ext>
          </a:extLst>
        </xdr:cNvPr>
        <xdr:cNvCxnSpPr/>
      </xdr:nvCxnSpPr>
      <xdr:spPr>
        <a:xfrm flipV="1">
          <a:off x="3962400" y="2263140"/>
          <a:ext cx="815340" cy="1211580"/>
        </a:xfrm>
        <a:prstGeom prst="line">
          <a:avLst/>
        </a:prstGeom>
        <a:ln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16</xdr:row>
      <xdr:rowOff>83820</xdr:rowOff>
    </xdr:from>
    <xdr:to>
      <xdr:col>12</xdr:col>
      <xdr:colOff>0</xdr:colOff>
      <xdr:row>23</xdr:row>
      <xdr:rowOff>167640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59B75783-498B-4F66-A6CB-3F9259C3C2A3}"/>
            </a:ext>
          </a:extLst>
        </xdr:cNvPr>
        <xdr:cNvCxnSpPr/>
      </xdr:nvCxnSpPr>
      <xdr:spPr>
        <a:xfrm flipV="1">
          <a:off x="6865620" y="2461260"/>
          <a:ext cx="1584960" cy="1363980"/>
        </a:xfrm>
        <a:prstGeom prst="line">
          <a:avLst/>
        </a:prstGeom>
        <a:ln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784860</xdr:colOff>
      <xdr:row>8</xdr:row>
      <xdr:rowOff>175260</xdr:rowOff>
    </xdr:from>
    <xdr:to>
      <xdr:col>12</xdr:col>
      <xdr:colOff>0</xdr:colOff>
      <xdr:row>16</xdr:row>
      <xdr:rowOff>60960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62D2C51C-03E7-474B-BAFE-1F09CD7F6559}"/>
            </a:ext>
          </a:extLst>
        </xdr:cNvPr>
        <xdr:cNvCxnSpPr/>
      </xdr:nvCxnSpPr>
      <xdr:spPr>
        <a:xfrm>
          <a:off x="6332220" y="1089660"/>
          <a:ext cx="838200" cy="617220"/>
        </a:xfrm>
        <a:prstGeom prst="line">
          <a:avLst/>
        </a:prstGeom>
        <a:ln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16</xdr:row>
      <xdr:rowOff>22860</xdr:rowOff>
    </xdr:from>
    <xdr:to>
      <xdr:col>14</xdr:col>
      <xdr:colOff>281940</xdr:colOff>
      <xdr:row>24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65629F66-4991-458F-9CFC-696319B8C3FD}"/>
            </a:ext>
          </a:extLst>
        </xdr:cNvPr>
        <xdr:cNvCxnSpPr/>
      </xdr:nvCxnSpPr>
      <xdr:spPr>
        <a:xfrm flipV="1">
          <a:off x="9502140" y="2400300"/>
          <a:ext cx="1074420" cy="1440180"/>
        </a:xfrm>
        <a:prstGeom prst="line">
          <a:avLst/>
        </a:prstGeom>
        <a:ln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274320</xdr:colOff>
      <xdr:row>16</xdr:row>
      <xdr:rowOff>7620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C95A7FEE-F7E1-4F98-9BA6-362CB9AF6F94}"/>
            </a:ext>
          </a:extLst>
        </xdr:cNvPr>
        <xdr:cNvCxnSpPr/>
      </xdr:nvCxnSpPr>
      <xdr:spPr>
        <a:xfrm>
          <a:off x="9502140" y="1097280"/>
          <a:ext cx="1066800" cy="1287780"/>
        </a:xfrm>
        <a:prstGeom prst="line">
          <a:avLst/>
        </a:prstGeom>
        <a:ln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</xdr:colOff>
      <xdr:row>11</xdr:row>
      <xdr:rowOff>91440</xdr:rowOff>
    </xdr:from>
    <xdr:to>
      <xdr:col>7</xdr:col>
      <xdr:colOff>495300</xdr:colOff>
      <xdr:row>12</xdr:row>
      <xdr:rowOff>114300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F4326DB2-9721-42D7-9219-B43402D017AC}"/>
            </a:ext>
          </a:extLst>
        </xdr:cNvPr>
        <xdr:cNvCxnSpPr/>
      </xdr:nvCxnSpPr>
      <xdr:spPr>
        <a:xfrm flipV="1">
          <a:off x="4259580" y="1554480"/>
          <a:ext cx="472440" cy="2057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11</xdr:row>
      <xdr:rowOff>68580</xdr:rowOff>
    </xdr:from>
    <xdr:to>
      <xdr:col>10</xdr:col>
      <xdr:colOff>487680</xdr:colOff>
      <xdr:row>12</xdr:row>
      <xdr:rowOff>99060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CFA8D054-1C2E-41AE-877B-83FE335A63D8}"/>
            </a:ext>
          </a:extLst>
        </xdr:cNvPr>
        <xdr:cNvCxnSpPr/>
      </xdr:nvCxnSpPr>
      <xdr:spPr>
        <a:xfrm flipV="1">
          <a:off x="6865620" y="1531620"/>
          <a:ext cx="480060" cy="2133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19</xdr:row>
      <xdr:rowOff>106680</xdr:rowOff>
    </xdr:from>
    <xdr:to>
      <xdr:col>7</xdr:col>
      <xdr:colOff>609600</xdr:colOff>
      <xdr:row>21</xdr:row>
      <xdr:rowOff>22860</xdr:rowOff>
    </xdr:to>
    <xdr:cxnSp macro="">
      <xdr:nvCxnSpPr>
        <xdr:cNvPr id="35" name="Conector recto 34">
          <a:extLst>
            <a:ext uri="{FF2B5EF4-FFF2-40B4-BE49-F238E27FC236}">
              <a16:creationId xmlns:a16="http://schemas.microsoft.com/office/drawing/2014/main" id="{D9007971-4D05-4EE7-8972-82DC737E4E9B}"/>
            </a:ext>
          </a:extLst>
        </xdr:cNvPr>
        <xdr:cNvCxnSpPr/>
      </xdr:nvCxnSpPr>
      <xdr:spPr>
        <a:xfrm>
          <a:off x="4244340" y="3032760"/>
          <a:ext cx="601980" cy="2819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7620</xdr:colOff>
      <xdr:row>11</xdr:row>
      <xdr:rowOff>106680</xdr:rowOff>
    </xdr:from>
    <xdr:to>
      <xdr:col>13</xdr:col>
      <xdr:colOff>388620</xdr:colOff>
      <xdr:row>12</xdr:row>
      <xdr:rowOff>91440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65F4C760-03F0-4F9E-91A9-6F542A2EADDD}"/>
            </a:ext>
          </a:extLst>
        </xdr:cNvPr>
        <xdr:cNvCxnSpPr/>
      </xdr:nvCxnSpPr>
      <xdr:spPr>
        <a:xfrm flipV="1">
          <a:off x="9494520" y="1569720"/>
          <a:ext cx="381000" cy="1676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7620</xdr:colOff>
      <xdr:row>19</xdr:row>
      <xdr:rowOff>83820</xdr:rowOff>
    </xdr:from>
    <xdr:to>
      <xdr:col>13</xdr:col>
      <xdr:colOff>518160</xdr:colOff>
      <xdr:row>20</xdr:row>
      <xdr:rowOff>91440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17B06A83-43B1-41D0-803B-AB27D0D90FE1}"/>
            </a:ext>
          </a:extLst>
        </xdr:cNvPr>
        <xdr:cNvCxnSpPr/>
      </xdr:nvCxnSpPr>
      <xdr:spPr>
        <a:xfrm>
          <a:off x="9494520" y="3009900"/>
          <a:ext cx="510540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</xdr:colOff>
      <xdr:row>19</xdr:row>
      <xdr:rowOff>99060</xdr:rowOff>
    </xdr:from>
    <xdr:to>
      <xdr:col>10</xdr:col>
      <xdr:colOff>640080</xdr:colOff>
      <xdr:row>20</xdr:row>
      <xdr:rowOff>160020</xdr:rowOff>
    </xdr:to>
    <xdr:cxnSp macro="">
      <xdr:nvCxnSpPr>
        <xdr:cNvPr id="47" name="Conector recto 46">
          <a:extLst>
            <a:ext uri="{FF2B5EF4-FFF2-40B4-BE49-F238E27FC236}">
              <a16:creationId xmlns:a16="http://schemas.microsoft.com/office/drawing/2014/main" id="{93120186-D467-47EC-89A5-18B6A506FC76}"/>
            </a:ext>
          </a:extLst>
        </xdr:cNvPr>
        <xdr:cNvCxnSpPr/>
      </xdr:nvCxnSpPr>
      <xdr:spPr>
        <a:xfrm>
          <a:off x="6873240" y="3025140"/>
          <a:ext cx="624840" cy="2438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257176</xdr:colOff>
      <xdr:row>0</xdr:row>
      <xdr:rowOff>168921</xdr:rowOff>
    </xdr:from>
    <xdr:ext cx="7705724" cy="609013"/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40987EA1-9975-4082-A3A6-3D1CA45BE0A3}"/>
            </a:ext>
          </a:extLst>
        </xdr:cNvPr>
        <xdr:cNvSpPr txBox="1"/>
      </xdr:nvSpPr>
      <xdr:spPr>
        <a:xfrm rot="10800000" flipV="1">
          <a:off x="257176" y="168921"/>
          <a:ext cx="7705724" cy="609013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El grupo</a:t>
          </a:r>
          <a:r>
            <a:rPr lang="es-CO" sz="1100" baseline="0"/>
            <a:t> debe considerar un problema real de su trabajo, mediante una lluvia de ideas establecer las posibles causas (maximo 6), sobre estas considerar las posibles sub causas maximo 2 por tema e irlas registrando en los recuadros de la dercha para ir armando el diagrama.</a:t>
          </a:r>
        </a:p>
      </xdr:txBody>
    </xdr:sp>
    <xdr:clientData/>
  </xdr:oneCellAnchor>
  <xdr:twoCellAnchor>
    <xdr:from>
      <xdr:col>10</xdr:col>
      <xdr:colOff>1905</xdr:colOff>
      <xdr:row>12</xdr:row>
      <xdr:rowOff>133350</xdr:rowOff>
    </xdr:from>
    <xdr:to>
      <xdr:col>11</xdr:col>
      <xdr:colOff>0</xdr:colOff>
      <xdr:row>14</xdr:row>
      <xdr:rowOff>110491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90590DF4-AFAA-4451-A9E7-236D6D6E71B2}"/>
            </a:ext>
          </a:extLst>
        </xdr:cNvPr>
        <xdr:cNvCxnSpPr/>
      </xdr:nvCxnSpPr>
      <xdr:spPr>
        <a:xfrm flipV="1">
          <a:off x="8431530" y="2324100"/>
          <a:ext cx="788670" cy="3390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</xdr:colOff>
      <xdr:row>12</xdr:row>
      <xdr:rowOff>142875</xdr:rowOff>
    </xdr:from>
    <xdr:to>
      <xdr:col>7</xdr:col>
      <xdr:colOff>723900</xdr:colOff>
      <xdr:row>14</xdr:row>
      <xdr:rowOff>100966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2A7E0117-C7EC-4C6A-8205-B633836A3FF6}"/>
            </a:ext>
          </a:extLst>
        </xdr:cNvPr>
        <xdr:cNvCxnSpPr/>
      </xdr:nvCxnSpPr>
      <xdr:spPr>
        <a:xfrm flipV="1">
          <a:off x="6059805" y="2333625"/>
          <a:ext cx="721995" cy="3200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12</xdr:row>
      <xdr:rowOff>171450</xdr:rowOff>
    </xdr:from>
    <xdr:to>
      <xdr:col>13</xdr:col>
      <xdr:colOff>619125</xdr:colOff>
      <xdr:row>14</xdr:row>
      <xdr:rowOff>95251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id="{957EA7A5-17E0-47F5-88D5-638FFF3A706B}"/>
            </a:ext>
          </a:extLst>
        </xdr:cNvPr>
        <xdr:cNvCxnSpPr/>
      </xdr:nvCxnSpPr>
      <xdr:spPr>
        <a:xfrm flipV="1">
          <a:off x="10791825" y="2362200"/>
          <a:ext cx="619125" cy="2857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777240</xdr:colOff>
      <xdr:row>21</xdr:row>
      <xdr:rowOff>70485</xdr:rowOff>
    </xdr:from>
    <xdr:to>
      <xdr:col>7</xdr:col>
      <xdr:colOff>352425</xdr:colOff>
      <xdr:row>22</xdr:row>
      <xdr:rowOff>19050</xdr:rowOff>
    </xdr:to>
    <xdr:cxnSp macro="">
      <xdr:nvCxnSpPr>
        <xdr:cNvPr id="60" name="Conector recto 59">
          <a:extLst>
            <a:ext uri="{FF2B5EF4-FFF2-40B4-BE49-F238E27FC236}">
              <a16:creationId xmlns:a16="http://schemas.microsoft.com/office/drawing/2014/main" id="{8298145B-24F1-41C2-BCF7-90A619330CA8}"/>
            </a:ext>
          </a:extLst>
        </xdr:cNvPr>
        <xdr:cNvCxnSpPr/>
      </xdr:nvCxnSpPr>
      <xdr:spPr>
        <a:xfrm>
          <a:off x="6044565" y="3890010"/>
          <a:ext cx="365760" cy="1295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777240</xdr:colOff>
      <xdr:row>21</xdr:row>
      <xdr:rowOff>99060</xdr:rowOff>
    </xdr:from>
    <xdr:to>
      <xdr:col>10</xdr:col>
      <xdr:colOff>352425</xdr:colOff>
      <xdr:row>22</xdr:row>
      <xdr:rowOff>47625</xdr:rowOff>
    </xdr:to>
    <xdr:cxnSp macro="">
      <xdr:nvCxnSpPr>
        <xdr:cNvPr id="63" name="Conector recto 62">
          <a:extLst>
            <a:ext uri="{FF2B5EF4-FFF2-40B4-BE49-F238E27FC236}">
              <a16:creationId xmlns:a16="http://schemas.microsoft.com/office/drawing/2014/main" id="{5945581C-5047-4CE3-B370-618855C54324}"/>
            </a:ext>
          </a:extLst>
        </xdr:cNvPr>
        <xdr:cNvCxnSpPr/>
      </xdr:nvCxnSpPr>
      <xdr:spPr>
        <a:xfrm>
          <a:off x="8416290" y="3918585"/>
          <a:ext cx="365760" cy="1295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21</xdr:row>
      <xdr:rowOff>95250</xdr:rowOff>
    </xdr:from>
    <xdr:to>
      <xdr:col>13</xdr:col>
      <xdr:colOff>304800</xdr:colOff>
      <xdr:row>22</xdr:row>
      <xdr:rowOff>0</xdr:rowOff>
    </xdr:to>
    <xdr:cxnSp macro="">
      <xdr:nvCxnSpPr>
        <xdr:cNvPr id="64" name="Conector recto 63">
          <a:extLst>
            <a:ext uri="{FF2B5EF4-FFF2-40B4-BE49-F238E27FC236}">
              <a16:creationId xmlns:a16="http://schemas.microsoft.com/office/drawing/2014/main" id="{ABC95768-7247-4CB0-86E3-319A94004A25}"/>
            </a:ext>
          </a:extLst>
        </xdr:cNvPr>
        <xdr:cNvCxnSpPr/>
      </xdr:nvCxnSpPr>
      <xdr:spPr>
        <a:xfrm>
          <a:off x="10810875" y="3914775"/>
          <a:ext cx="285750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</xdr:colOff>
      <xdr:row>2</xdr:row>
      <xdr:rowOff>0</xdr:rowOff>
    </xdr:from>
    <xdr:ext cx="7040880" cy="147014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1F93FB1-ABFA-4322-9048-473F5C9CD793}"/>
            </a:ext>
          </a:extLst>
        </xdr:cNvPr>
        <xdr:cNvSpPr txBox="1"/>
      </xdr:nvSpPr>
      <xdr:spPr>
        <a:xfrm>
          <a:off x="53340" y="365760"/>
          <a:ext cx="7040880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Se tiene los</a:t>
          </a:r>
          <a:r>
            <a:rPr lang="es-CO" sz="1100" baseline="0"/>
            <a:t> </a:t>
          </a:r>
          <a:r>
            <a:rPr lang="es-CO" sz="1100"/>
            <a:t>siguietes procesos en una fabrica</a:t>
          </a:r>
          <a:r>
            <a:rPr lang="es-CO" sz="1100" baseline="0"/>
            <a:t> de cocinas, con los timempos promedio asi:</a:t>
          </a:r>
        </a:p>
        <a:p>
          <a:pPr lvl="1"/>
          <a:r>
            <a:rPr lang="es-CO" sz="1100" baseline="0"/>
            <a:t>Corte                                         10 minutos</a:t>
          </a:r>
        </a:p>
        <a:p>
          <a:pPr lvl="1"/>
          <a:r>
            <a:rPr lang="es-CO" sz="1100" baseline="0"/>
            <a:t>Canteo                                      20 minutos</a:t>
          </a:r>
        </a:p>
        <a:p>
          <a:pPr lvl="1"/>
          <a:r>
            <a:rPr lang="es-CO" sz="1100" baseline="0"/>
            <a:t>Perforación                              15 minutos</a:t>
          </a:r>
        </a:p>
        <a:p>
          <a:pPr lvl="1"/>
          <a:r>
            <a:rPr lang="es-CO" sz="1100" baseline="0"/>
            <a:t>Mecanizado                             25 minutos</a:t>
          </a:r>
        </a:p>
        <a:p>
          <a:pPr lvl="1"/>
          <a:r>
            <a:rPr lang="es-CO" sz="1100" baseline="0"/>
            <a:t>Empaque                                  30 minutos</a:t>
          </a:r>
        </a:p>
        <a:p>
          <a:pPr lvl="0"/>
          <a:r>
            <a:rPr lang="es-CO" sz="1100" baseline="0"/>
            <a:t>Las operaciones 1, 2 y 3 son elaboradoas por el tecnico 1 y las operaciones 4 y 5 por el tecnico 2</a:t>
          </a:r>
        </a:p>
        <a:p>
          <a:pPr lvl="0"/>
          <a:r>
            <a:rPr lang="es-CO" sz="1100" baseline="0"/>
            <a:t>La empresa trabaja 23 dias al mes, en un solo turno de 8 horas</a:t>
          </a:r>
          <a:endParaRPr lang="es-CO" sz="1100"/>
        </a:p>
      </xdr:txBody>
    </xdr:sp>
    <xdr:clientData/>
  </xdr:oneCellAnchor>
  <xdr:twoCellAnchor>
    <xdr:from>
      <xdr:col>2</xdr:col>
      <xdr:colOff>205740</xdr:colOff>
      <xdr:row>13</xdr:row>
      <xdr:rowOff>99060</xdr:rowOff>
    </xdr:from>
    <xdr:to>
      <xdr:col>2</xdr:col>
      <xdr:colOff>662940</xdr:colOff>
      <xdr:row>14</xdr:row>
      <xdr:rowOff>114300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8047D58-30FB-40EA-B987-23213DF73AE8}"/>
            </a:ext>
          </a:extLst>
        </xdr:cNvPr>
        <xdr:cNvSpPr/>
      </xdr:nvSpPr>
      <xdr:spPr>
        <a:xfrm>
          <a:off x="1790700" y="2476500"/>
          <a:ext cx="457200" cy="198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198120</xdr:colOff>
      <xdr:row>13</xdr:row>
      <xdr:rowOff>91440</xdr:rowOff>
    </xdr:from>
    <xdr:to>
      <xdr:col>4</xdr:col>
      <xdr:colOff>655320</xdr:colOff>
      <xdr:row>14</xdr:row>
      <xdr:rowOff>106680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B409DBAC-4E25-4458-AD98-F57CE682B71C}"/>
            </a:ext>
          </a:extLst>
        </xdr:cNvPr>
        <xdr:cNvSpPr/>
      </xdr:nvSpPr>
      <xdr:spPr>
        <a:xfrm>
          <a:off x="3368040" y="2468880"/>
          <a:ext cx="457200" cy="198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243840</xdr:colOff>
      <xdr:row>13</xdr:row>
      <xdr:rowOff>76200</xdr:rowOff>
    </xdr:from>
    <xdr:to>
      <xdr:col>6</xdr:col>
      <xdr:colOff>701040</xdr:colOff>
      <xdr:row>14</xdr:row>
      <xdr:rowOff>91440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2E090447-3F96-4B1B-B336-1CD9B7C6AEC4}"/>
            </a:ext>
          </a:extLst>
        </xdr:cNvPr>
        <xdr:cNvSpPr/>
      </xdr:nvSpPr>
      <xdr:spPr>
        <a:xfrm>
          <a:off x="4998720" y="2453640"/>
          <a:ext cx="457200" cy="198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236220</xdr:colOff>
      <xdr:row>13</xdr:row>
      <xdr:rowOff>83820</xdr:rowOff>
    </xdr:from>
    <xdr:to>
      <xdr:col>8</xdr:col>
      <xdr:colOff>693420</xdr:colOff>
      <xdr:row>14</xdr:row>
      <xdr:rowOff>99060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E6BD05C3-3C68-4F11-9DEC-EDE55C6E69F0}"/>
            </a:ext>
          </a:extLst>
        </xdr:cNvPr>
        <xdr:cNvSpPr/>
      </xdr:nvSpPr>
      <xdr:spPr>
        <a:xfrm>
          <a:off x="6576060" y="2461260"/>
          <a:ext cx="457200" cy="198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343607</xdr:colOff>
      <xdr:row>33</xdr:row>
      <xdr:rowOff>10055</xdr:rowOff>
    </xdr:from>
    <xdr:to>
      <xdr:col>5</xdr:col>
      <xdr:colOff>7384</xdr:colOff>
      <xdr:row>34</xdr:row>
      <xdr:rowOff>25296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9B8BB77A-1ECE-49A5-9BA5-1EBD85953131}"/>
            </a:ext>
          </a:extLst>
        </xdr:cNvPr>
        <xdr:cNvSpPr/>
      </xdr:nvSpPr>
      <xdr:spPr>
        <a:xfrm>
          <a:off x="4098617" y="5972509"/>
          <a:ext cx="457200" cy="19592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781640</xdr:colOff>
      <xdr:row>21</xdr:row>
      <xdr:rowOff>47134</xdr:rowOff>
    </xdr:from>
    <xdr:to>
      <xdr:col>13</xdr:col>
      <xdr:colOff>180682</xdr:colOff>
      <xdr:row>23</xdr:row>
      <xdr:rowOff>54990</xdr:rowOff>
    </xdr:to>
    <xdr:cxnSp macro="">
      <xdr:nvCxnSpPr>
        <xdr:cNvPr id="9" name="Conector: curvado 8">
          <a:extLst>
            <a:ext uri="{FF2B5EF4-FFF2-40B4-BE49-F238E27FC236}">
              <a16:creationId xmlns:a16="http://schemas.microsoft.com/office/drawing/2014/main" id="{B9DEDFDB-AB1B-407B-AE6F-8598E8173E54}"/>
            </a:ext>
          </a:extLst>
        </xdr:cNvPr>
        <xdr:cNvCxnSpPr>
          <a:endCxn id="10" idx="0"/>
        </xdr:cNvCxnSpPr>
      </xdr:nvCxnSpPr>
      <xdr:spPr>
        <a:xfrm rot="10800000">
          <a:off x="9297186" y="3841423"/>
          <a:ext cx="1802877" cy="369216"/>
        </a:xfrm>
        <a:prstGeom prst="curvedConnector4">
          <a:avLst>
            <a:gd name="adj1" fmla="val 34423"/>
            <a:gd name="adj2" fmla="val 16191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219958</xdr:colOff>
      <xdr:row>21</xdr:row>
      <xdr:rowOff>47134</xdr:rowOff>
    </xdr:from>
    <xdr:to>
      <xdr:col>11</xdr:col>
      <xdr:colOff>526330</xdr:colOff>
      <xdr:row>22</xdr:row>
      <xdr:rowOff>47134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16DC9420-97A9-4C4B-A0D4-2036F36C3C7B}"/>
            </a:ext>
          </a:extLst>
        </xdr:cNvPr>
        <xdr:cNvSpPr txBox="1"/>
      </xdr:nvSpPr>
      <xdr:spPr>
        <a:xfrm>
          <a:off x="8735504" y="3841423"/>
          <a:ext cx="1123362" cy="180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Numero de lote</a:t>
          </a:r>
        </a:p>
      </xdr:txBody>
    </xdr:sp>
    <xdr:clientData/>
  </xdr:twoCellAnchor>
  <xdr:twoCellAnchor>
    <xdr:from>
      <xdr:col>2</xdr:col>
      <xdr:colOff>205740</xdr:colOff>
      <xdr:row>39</xdr:row>
      <xdr:rowOff>99060</xdr:rowOff>
    </xdr:from>
    <xdr:to>
      <xdr:col>2</xdr:col>
      <xdr:colOff>662940</xdr:colOff>
      <xdr:row>40</xdr:row>
      <xdr:rowOff>114300</xdr:rowOff>
    </xdr:to>
    <xdr:sp macro="" textlink="">
      <xdr:nvSpPr>
        <xdr:cNvPr id="16" name="Flecha: a la derecha 15">
          <a:extLst>
            <a:ext uri="{FF2B5EF4-FFF2-40B4-BE49-F238E27FC236}">
              <a16:creationId xmlns:a16="http://schemas.microsoft.com/office/drawing/2014/main" id="{4AFDBFD9-B829-4B57-9901-76474B904D75}"/>
            </a:ext>
          </a:extLst>
        </xdr:cNvPr>
        <xdr:cNvSpPr/>
      </xdr:nvSpPr>
      <xdr:spPr>
        <a:xfrm>
          <a:off x="2373905" y="2447905"/>
          <a:ext cx="457200" cy="19592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198120</xdr:colOff>
      <xdr:row>39</xdr:row>
      <xdr:rowOff>91440</xdr:rowOff>
    </xdr:from>
    <xdr:to>
      <xdr:col>4</xdr:col>
      <xdr:colOff>655320</xdr:colOff>
      <xdr:row>40</xdr:row>
      <xdr:rowOff>106680</xdr:rowOff>
    </xdr:to>
    <xdr:sp macro="" textlink="">
      <xdr:nvSpPr>
        <xdr:cNvPr id="17" name="Flecha: a la derecha 16">
          <a:extLst>
            <a:ext uri="{FF2B5EF4-FFF2-40B4-BE49-F238E27FC236}">
              <a16:creationId xmlns:a16="http://schemas.microsoft.com/office/drawing/2014/main" id="{25D437D0-268B-4554-A2DB-B6E43AAEC6A0}"/>
            </a:ext>
          </a:extLst>
        </xdr:cNvPr>
        <xdr:cNvSpPr/>
      </xdr:nvSpPr>
      <xdr:spPr>
        <a:xfrm>
          <a:off x="3953130" y="2440285"/>
          <a:ext cx="457200" cy="19592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243840</xdr:colOff>
      <xdr:row>39</xdr:row>
      <xdr:rowOff>76200</xdr:rowOff>
    </xdr:from>
    <xdr:to>
      <xdr:col>6</xdr:col>
      <xdr:colOff>701040</xdr:colOff>
      <xdr:row>40</xdr:row>
      <xdr:rowOff>91440</xdr:rowOff>
    </xdr:to>
    <xdr:sp macro="" textlink="">
      <xdr:nvSpPr>
        <xdr:cNvPr id="18" name="Flecha: a la derecha 17">
          <a:extLst>
            <a:ext uri="{FF2B5EF4-FFF2-40B4-BE49-F238E27FC236}">
              <a16:creationId xmlns:a16="http://schemas.microsoft.com/office/drawing/2014/main" id="{AC369C7E-AF4D-4CBD-9A8B-469DCB5EDE30}"/>
            </a:ext>
          </a:extLst>
        </xdr:cNvPr>
        <xdr:cNvSpPr/>
      </xdr:nvSpPr>
      <xdr:spPr>
        <a:xfrm>
          <a:off x="5585696" y="2425045"/>
          <a:ext cx="457200" cy="19592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236220</xdr:colOff>
      <xdr:row>39</xdr:row>
      <xdr:rowOff>83820</xdr:rowOff>
    </xdr:from>
    <xdr:to>
      <xdr:col>8</xdr:col>
      <xdr:colOff>693420</xdr:colOff>
      <xdr:row>40</xdr:row>
      <xdr:rowOff>99060</xdr:rowOff>
    </xdr:to>
    <xdr:sp macro="" textlink="">
      <xdr:nvSpPr>
        <xdr:cNvPr id="19" name="Flecha: a la derecha 18">
          <a:extLst>
            <a:ext uri="{FF2B5EF4-FFF2-40B4-BE49-F238E27FC236}">
              <a16:creationId xmlns:a16="http://schemas.microsoft.com/office/drawing/2014/main" id="{FC35A9CF-B676-4AAA-A5D6-F2FF786C518A}"/>
            </a:ext>
          </a:extLst>
        </xdr:cNvPr>
        <xdr:cNvSpPr/>
      </xdr:nvSpPr>
      <xdr:spPr>
        <a:xfrm>
          <a:off x="7164921" y="2432665"/>
          <a:ext cx="457200" cy="19592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781640</xdr:colOff>
      <xdr:row>45</xdr:row>
      <xdr:rowOff>102125</xdr:rowOff>
    </xdr:from>
    <xdr:to>
      <xdr:col>12</xdr:col>
      <xdr:colOff>785567</xdr:colOff>
      <xdr:row>47</xdr:row>
      <xdr:rowOff>39280</xdr:rowOff>
    </xdr:to>
    <xdr:cxnSp macro="">
      <xdr:nvCxnSpPr>
        <xdr:cNvPr id="20" name="Conector: curvado 19">
          <a:extLst>
            <a:ext uri="{FF2B5EF4-FFF2-40B4-BE49-F238E27FC236}">
              <a16:creationId xmlns:a16="http://schemas.microsoft.com/office/drawing/2014/main" id="{BB0C3CF5-0970-4DD9-BA86-7729AB84E9C7}"/>
            </a:ext>
          </a:extLst>
        </xdr:cNvPr>
        <xdr:cNvCxnSpPr/>
      </xdr:nvCxnSpPr>
      <xdr:spPr>
        <a:xfrm rot="10800000">
          <a:off x="9509289" y="8232744"/>
          <a:ext cx="1614340" cy="298515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219958</xdr:colOff>
      <xdr:row>45</xdr:row>
      <xdr:rowOff>47134</xdr:rowOff>
    </xdr:from>
    <xdr:to>
      <xdr:col>11</xdr:col>
      <xdr:colOff>526330</xdr:colOff>
      <xdr:row>46</xdr:row>
      <xdr:rowOff>47134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5379659B-E43D-46A3-B4C8-DABEFD12E4D6}"/>
            </a:ext>
          </a:extLst>
        </xdr:cNvPr>
        <xdr:cNvSpPr txBox="1"/>
      </xdr:nvSpPr>
      <xdr:spPr>
        <a:xfrm>
          <a:off x="8947607" y="3841423"/>
          <a:ext cx="1123362" cy="180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Numero de lote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27"/>
  <sheetViews>
    <sheetView showGridLines="0" tabSelected="1" zoomScale="150" zoomScaleNormal="150" workbookViewId="0">
      <selection activeCell="G28" sqref="G28"/>
    </sheetView>
  </sheetViews>
  <sheetFormatPr baseColWidth="10" defaultRowHeight="15" x14ac:dyDescent="0.25"/>
  <cols>
    <col min="1" max="1" width="3.28515625" customWidth="1"/>
    <col min="2" max="2" width="37.140625" customWidth="1"/>
    <col min="3" max="3" width="3.42578125" customWidth="1"/>
    <col min="4" max="5" width="5.7109375" customWidth="1"/>
    <col min="6" max="6" width="3.28515625" customWidth="1"/>
    <col min="7" max="8" width="10.7109375" customWidth="1"/>
    <col min="9" max="9" width="2.85546875" customWidth="1"/>
    <col min="10" max="11" width="10.7109375" customWidth="1"/>
    <col min="12" max="12" width="3" customWidth="1"/>
    <col min="13" max="14" width="10.7109375" customWidth="1"/>
    <col min="15" max="15" width="4.7109375" customWidth="1"/>
    <col min="16" max="16" width="5.7109375" customWidth="1"/>
  </cols>
  <sheetData>
    <row r="5" spans="1:16" ht="21" x14ac:dyDescent="0.35">
      <c r="G5" s="73" t="s">
        <v>15</v>
      </c>
      <c r="H5" s="73"/>
      <c r="I5" s="73"/>
      <c r="J5" s="73"/>
      <c r="K5" s="73"/>
      <c r="L5" s="73"/>
      <c r="M5" s="73"/>
      <c r="N5" s="73"/>
    </row>
    <row r="7" spans="1:16" x14ac:dyDescent="0.25">
      <c r="G7" s="78" t="s">
        <v>7</v>
      </c>
      <c r="H7" s="78"/>
      <c r="I7" s="78"/>
      <c r="J7" s="78"/>
      <c r="K7" s="78"/>
      <c r="L7" s="78"/>
      <c r="M7" s="78"/>
      <c r="N7" s="78"/>
    </row>
    <row r="8" spans="1:16" ht="15.75" thickBot="1" x14ac:dyDescent="0.3">
      <c r="A8" s="76" t="s">
        <v>17</v>
      </c>
      <c r="B8" s="76"/>
      <c r="D8" s="4"/>
      <c r="P8" s="4"/>
    </row>
    <row r="9" spans="1:16" ht="14.45" customHeight="1" x14ac:dyDescent="0.25">
      <c r="A9" s="75"/>
      <c r="B9" s="75"/>
      <c r="D9" s="80" t="str">
        <f>IFERROR(VLOOKUP(D8,$A$10:$B$26,2,0),"")</f>
        <v/>
      </c>
      <c r="E9" s="2"/>
      <c r="F9" s="4"/>
      <c r="G9" s="65" t="str">
        <f>IFERROR(VLOOKUP(F9,$A$10:$B$20,2,0),"")</f>
        <v/>
      </c>
      <c r="H9" s="66"/>
      <c r="I9" s="4"/>
      <c r="J9" s="65" t="str">
        <f>IFERROR(VLOOKUP(I9,$A$10:$B$20,2,0),"")</f>
        <v/>
      </c>
      <c r="K9" s="66"/>
      <c r="L9" s="4"/>
      <c r="M9" s="65" t="str">
        <f>IFERROR(VLOOKUP(L9,$A$10:$B$20,2,0),"")</f>
        <v/>
      </c>
      <c r="N9" s="66"/>
      <c r="P9" s="53" t="str">
        <f>IFERROR(VLOOKUP(P8,A10:B26,2,0),"")</f>
        <v/>
      </c>
    </row>
    <row r="10" spans="1:16" ht="15.75" thickBot="1" x14ac:dyDescent="0.3">
      <c r="A10" s="5">
        <v>1</v>
      </c>
      <c r="B10" s="5" t="s">
        <v>3</v>
      </c>
      <c r="D10" s="81"/>
      <c r="E10" s="2"/>
      <c r="G10" s="67"/>
      <c r="H10" s="68"/>
      <c r="J10" s="67"/>
      <c r="K10" s="68"/>
      <c r="M10" s="67"/>
      <c r="N10" s="68"/>
      <c r="P10" s="54"/>
    </row>
    <row r="11" spans="1:16" x14ac:dyDescent="0.25">
      <c r="A11" s="5">
        <v>2</v>
      </c>
      <c r="B11" s="5" t="s">
        <v>16</v>
      </c>
      <c r="D11" s="81"/>
      <c r="E11" s="2"/>
      <c r="P11" s="54"/>
    </row>
    <row r="12" spans="1:16" x14ac:dyDescent="0.25">
      <c r="A12" s="5">
        <v>3</v>
      </c>
      <c r="B12" s="5" t="s">
        <v>6</v>
      </c>
      <c r="D12" s="81"/>
      <c r="E12" s="2"/>
      <c r="P12" s="54"/>
    </row>
    <row r="13" spans="1:16" x14ac:dyDescent="0.25">
      <c r="A13" s="5">
        <v>4</v>
      </c>
      <c r="B13" s="5" t="s">
        <v>1</v>
      </c>
      <c r="D13" s="81"/>
      <c r="E13" s="2"/>
      <c r="G13" s="77" t="s">
        <v>8</v>
      </c>
      <c r="H13" s="77"/>
      <c r="I13" s="77"/>
      <c r="J13" s="77"/>
      <c r="K13" s="77"/>
      <c r="L13" s="77"/>
      <c r="M13" s="77"/>
      <c r="N13" s="77"/>
      <c r="P13" s="54"/>
    </row>
    <row r="14" spans="1:16" ht="15.75" thickBot="1" x14ac:dyDescent="0.3">
      <c r="A14" s="5">
        <v>5</v>
      </c>
      <c r="B14" s="5" t="s">
        <v>4</v>
      </c>
      <c r="D14" s="81"/>
      <c r="E14" s="2"/>
      <c r="P14" s="54"/>
    </row>
    <row r="15" spans="1:16" ht="16.350000000000001" customHeight="1" x14ac:dyDescent="0.25">
      <c r="A15" s="5">
        <v>6</v>
      </c>
      <c r="B15" s="5" t="s">
        <v>5</v>
      </c>
      <c r="D15" s="81"/>
      <c r="E15" s="2"/>
      <c r="F15" s="4"/>
      <c r="G15" s="69" t="str">
        <f>IFERROR(VLOOKUP(F15,$A$10:$B$20,2,0),"")</f>
        <v/>
      </c>
      <c r="H15" s="70"/>
      <c r="I15" s="4"/>
      <c r="J15" s="69" t="str">
        <f>IFERROR(VLOOKUP(I15,$A$10:$B$20,2,0),"")</f>
        <v/>
      </c>
      <c r="K15" s="70"/>
      <c r="L15" s="4"/>
      <c r="M15" s="69" t="str">
        <f>IFERROR(VLOOKUP(L15,$A$10:$B$20,2,0),"")</f>
        <v/>
      </c>
      <c r="N15" s="70"/>
      <c r="P15" s="54"/>
    </row>
    <row r="16" spans="1:16" ht="15.75" thickBot="1" x14ac:dyDescent="0.3">
      <c r="A16" s="5">
        <v>7</v>
      </c>
      <c r="B16" s="5" t="s">
        <v>0</v>
      </c>
      <c r="D16" s="81"/>
      <c r="E16" s="2"/>
      <c r="G16" s="71"/>
      <c r="H16" s="72"/>
      <c r="J16" s="71"/>
      <c r="K16" s="72"/>
      <c r="M16" s="71"/>
      <c r="N16" s="72"/>
      <c r="P16" s="54"/>
    </row>
    <row r="17" spans="1:16" x14ac:dyDescent="0.25">
      <c r="A17" s="5">
        <v>8</v>
      </c>
      <c r="B17" s="5" t="s">
        <v>14</v>
      </c>
      <c r="D17" s="81"/>
      <c r="E17" s="2"/>
      <c r="P17" s="54"/>
    </row>
    <row r="18" spans="1:16" x14ac:dyDescent="0.25">
      <c r="A18" s="5">
        <v>9</v>
      </c>
      <c r="B18" s="5" t="s">
        <v>2</v>
      </c>
      <c r="D18" s="81"/>
      <c r="E18" s="2"/>
      <c r="P18" s="54"/>
    </row>
    <row r="19" spans="1:16" x14ac:dyDescent="0.25">
      <c r="A19" s="5">
        <v>10</v>
      </c>
      <c r="B19" s="5" t="s">
        <v>10</v>
      </c>
      <c r="D19" s="81"/>
      <c r="E19" s="2"/>
      <c r="G19" s="79" t="s">
        <v>9</v>
      </c>
      <c r="H19" s="79"/>
      <c r="I19" s="79"/>
      <c r="J19" s="79"/>
      <c r="K19" s="79"/>
      <c r="L19" s="79"/>
      <c r="M19" s="79"/>
      <c r="N19" s="79"/>
      <c r="P19" s="54"/>
    </row>
    <row r="20" spans="1:16" ht="15.75" thickBot="1" x14ac:dyDescent="0.3">
      <c r="A20" s="5">
        <v>11</v>
      </c>
      <c r="B20" s="5" t="s">
        <v>12</v>
      </c>
      <c r="D20" s="81"/>
      <c r="E20" s="2"/>
      <c r="P20" s="54"/>
    </row>
    <row r="21" spans="1:16" ht="14.45" customHeight="1" x14ac:dyDescent="0.25">
      <c r="A21" s="5">
        <v>12</v>
      </c>
      <c r="B21" s="5" t="s">
        <v>13</v>
      </c>
      <c r="D21" s="81"/>
      <c r="E21" s="2"/>
      <c r="F21" s="4"/>
      <c r="G21" s="55" t="str">
        <f>IFERROR(VLOOKUP(F21,$A$10:$B$20,2,0),"")</f>
        <v/>
      </c>
      <c r="H21" s="56"/>
      <c r="I21" s="4"/>
      <c r="J21" s="55" t="str">
        <f>IFERROR(VLOOKUP(I21,$A$10:$B$20,2,0),"")</f>
        <v/>
      </c>
      <c r="K21" s="56"/>
      <c r="L21" s="4"/>
      <c r="M21" s="55" t="str">
        <f>IFERROR(VLOOKUP(L21,$A$10:$B$20,2,0),"")</f>
        <v/>
      </c>
      <c r="N21" s="56"/>
      <c r="P21" s="54"/>
    </row>
    <row r="22" spans="1:16" ht="15.75" thickBot="1" x14ac:dyDescent="0.3">
      <c r="A22" s="5"/>
      <c r="B22" s="5"/>
      <c r="D22" s="81"/>
      <c r="E22" s="2"/>
      <c r="G22" s="57"/>
      <c r="H22" s="58"/>
      <c r="J22" s="57"/>
      <c r="K22" s="58"/>
      <c r="M22" s="57"/>
      <c r="N22" s="58"/>
      <c r="P22" s="54"/>
    </row>
    <row r="23" spans="1:16" x14ac:dyDescent="0.25">
      <c r="A23" s="5"/>
      <c r="B23" s="5"/>
      <c r="D23" s="81"/>
      <c r="E23" s="2"/>
      <c r="P23" s="54"/>
    </row>
    <row r="24" spans="1:16" x14ac:dyDescent="0.25">
      <c r="A24" s="5"/>
      <c r="B24" s="5"/>
      <c r="D24" s="81"/>
      <c r="E24" s="2"/>
      <c r="G24" s="74" t="s">
        <v>11</v>
      </c>
      <c r="H24" s="74"/>
      <c r="I24" s="74"/>
      <c r="J24" s="74"/>
      <c r="K24" s="74"/>
      <c r="L24" s="74"/>
      <c r="M24" s="74"/>
      <c r="N24" s="74"/>
      <c r="P24" s="54"/>
    </row>
    <row r="25" spans="1:16" x14ac:dyDescent="0.25">
      <c r="A25" s="5"/>
      <c r="B25" s="5"/>
      <c r="D25" s="81"/>
      <c r="P25" s="54"/>
    </row>
    <row r="26" spans="1:16" x14ac:dyDescent="0.25">
      <c r="A26" s="5"/>
      <c r="B26" s="5"/>
      <c r="D26" s="81"/>
      <c r="G26" s="4"/>
      <c r="H26" s="59" t="str">
        <f>IFERROR(VLOOKUP(G26,A10:B25,2,0),"")</f>
        <v/>
      </c>
      <c r="I26" s="60"/>
      <c r="J26" s="60"/>
      <c r="K26" s="60"/>
      <c r="L26" s="60"/>
      <c r="M26" s="61"/>
      <c r="P26" s="54"/>
    </row>
    <row r="27" spans="1:16" x14ac:dyDescent="0.25">
      <c r="H27" s="62"/>
      <c r="I27" s="63"/>
      <c r="J27" s="63"/>
      <c r="K27" s="63"/>
      <c r="L27" s="63"/>
      <c r="M27" s="64"/>
    </row>
  </sheetData>
  <sortState xmlns:xlrd2="http://schemas.microsoft.com/office/spreadsheetml/2017/richdata2" ref="A10:B19">
    <sortCondition ref="B10:B19"/>
  </sortState>
  <mergeCells count="19">
    <mergeCell ref="G5:N5"/>
    <mergeCell ref="G24:N24"/>
    <mergeCell ref="A9:B9"/>
    <mergeCell ref="A8:B8"/>
    <mergeCell ref="G13:N13"/>
    <mergeCell ref="G7:N7"/>
    <mergeCell ref="G19:N19"/>
    <mergeCell ref="D9:D26"/>
    <mergeCell ref="P9:P26"/>
    <mergeCell ref="G21:H22"/>
    <mergeCell ref="J21:K22"/>
    <mergeCell ref="M21:N22"/>
    <mergeCell ref="H26:M27"/>
    <mergeCell ref="G9:H10"/>
    <mergeCell ref="J9:K10"/>
    <mergeCell ref="M9:N10"/>
    <mergeCell ref="G15:H16"/>
    <mergeCell ref="J15:K16"/>
    <mergeCell ref="M15:N1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Q34"/>
  <sheetViews>
    <sheetView showGridLines="0" topLeftCell="A6" zoomScale="80" zoomScaleNormal="80" zoomScalePageLayoutView="80" workbookViewId="0">
      <selection activeCell="Q26" sqref="Q26"/>
    </sheetView>
  </sheetViews>
  <sheetFormatPr baseColWidth="10" defaultRowHeight="15" x14ac:dyDescent="0.25"/>
  <cols>
    <col min="1" max="1" width="10.28515625" customWidth="1"/>
    <col min="2" max="2" width="2.7109375" customWidth="1"/>
    <col min="3" max="3" width="27.85546875" customWidth="1"/>
    <col min="4" max="4" width="9.42578125" customWidth="1"/>
    <col min="5" max="5" width="42" customWidth="1"/>
    <col min="6" max="6" width="8.42578125" customWidth="1"/>
    <col min="9" max="9" width="11.42578125" customWidth="1"/>
    <col min="13" max="13" width="11.28515625" customWidth="1"/>
    <col min="14" max="14" width="12.7109375" customWidth="1"/>
    <col min="16" max="17" width="12.7109375" customWidth="1"/>
  </cols>
  <sheetData>
    <row r="7" spans="1:17" ht="15.75" x14ac:dyDescent="0.25">
      <c r="A7" s="8" t="s">
        <v>25</v>
      </c>
      <c r="B7" s="8"/>
    </row>
    <row r="8" spans="1:17" x14ac:dyDescent="0.25">
      <c r="A8" s="84"/>
      <c r="B8" s="85"/>
      <c r="C8" s="85"/>
      <c r="D8" s="85"/>
      <c r="E8" s="86"/>
      <c r="G8" s="90" t="str">
        <f>IF(C7="","",C27)</f>
        <v/>
      </c>
      <c r="H8" s="91"/>
      <c r="I8" s="10"/>
      <c r="J8" s="90" t="str">
        <f>IF(C19="","",C19)</f>
        <v/>
      </c>
      <c r="K8" s="91"/>
      <c r="L8" s="10"/>
      <c r="M8" s="90" t="str">
        <f>IF(C11="","",C11)</f>
        <v/>
      </c>
      <c r="N8" s="91"/>
    </row>
    <row r="9" spans="1:17" x14ac:dyDescent="0.25">
      <c r="A9" s="87"/>
      <c r="B9" s="88"/>
      <c r="C9" s="88"/>
      <c r="D9" s="88"/>
      <c r="E9" s="89"/>
      <c r="G9" s="92"/>
      <c r="H9" s="93"/>
      <c r="I9" s="10"/>
      <c r="J9" s="92"/>
      <c r="K9" s="93"/>
      <c r="L9" s="10"/>
      <c r="M9" s="92"/>
      <c r="N9" s="93"/>
    </row>
    <row r="11" spans="1:17" x14ac:dyDescent="0.25">
      <c r="A11" s="7" t="s">
        <v>18</v>
      </c>
      <c r="B11" s="7"/>
      <c r="C11" s="83"/>
      <c r="D11" s="83"/>
      <c r="E11" s="83"/>
      <c r="F11" s="6"/>
    </row>
    <row r="12" spans="1:17" x14ac:dyDescent="0.25">
      <c r="D12" s="1"/>
    </row>
    <row r="13" spans="1:17" x14ac:dyDescent="0.25">
      <c r="A13" t="s">
        <v>23</v>
      </c>
      <c r="C13" s="9"/>
      <c r="D13" t="s">
        <v>23</v>
      </c>
      <c r="E13" s="9"/>
      <c r="G13" s="12">
        <f>C29</f>
        <v>0</v>
      </c>
      <c r="J13" s="12">
        <f>C21</f>
        <v>0</v>
      </c>
      <c r="M13" s="12">
        <f>C13</f>
        <v>0</v>
      </c>
    </row>
    <row r="14" spans="1:17" x14ac:dyDescent="0.25">
      <c r="D14" s="1"/>
    </row>
    <row r="15" spans="1:17" x14ac:dyDescent="0.25">
      <c r="A15" s="7" t="s">
        <v>19</v>
      </c>
      <c r="B15" s="7"/>
      <c r="C15" s="83"/>
      <c r="D15" s="83"/>
      <c r="E15" s="83"/>
      <c r="G15" s="12">
        <f>E29</f>
        <v>0</v>
      </c>
      <c r="J15" s="12">
        <f>E21</f>
        <v>0</v>
      </c>
      <c r="M15" s="12">
        <f>E13</f>
        <v>0</v>
      </c>
      <c r="P15" s="82" t="str">
        <f>IF(A8="","",A8)</f>
        <v/>
      </c>
      <c r="Q15" s="82"/>
    </row>
    <row r="16" spans="1:17" x14ac:dyDescent="0.25">
      <c r="P16" s="82"/>
      <c r="Q16" s="82"/>
    </row>
    <row r="17" spans="1:17" x14ac:dyDescent="0.25">
      <c r="A17" t="s">
        <v>23</v>
      </c>
      <c r="C17" s="9"/>
      <c r="D17" t="s">
        <v>23</v>
      </c>
      <c r="E17" s="9"/>
      <c r="P17" s="82"/>
      <c r="Q17" s="82"/>
    </row>
    <row r="19" spans="1:17" x14ac:dyDescent="0.25">
      <c r="A19" s="7" t="s">
        <v>20</v>
      </c>
      <c r="B19" s="7"/>
      <c r="C19" s="94"/>
      <c r="D19" s="95"/>
      <c r="E19" s="96"/>
    </row>
    <row r="20" spans="1:17" x14ac:dyDescent="0.25">
      <c r="G20" s="12">
        <f>C33</f>
        <v>0</v>
      </c>
      <c r="J20" s="12">
        <f>C25</f>
        <v>0</v>
      </c>
      <c r="M20" s="12">
        <f>C17</f>
        <v>0</v>
      </c>
    </row>
    <row r="21" spans="1:17" x14ac:dyDescent="0.25">
      <c r="A21" t="s">
        <v>23</v>
      </c>
      <c r="C21" s="9"/>
      <c r="D21" t="s">
        <v>23</v>
      </c>
      <c r="E21" s="9"/>
    </row>
    <row r="22" spans="1:17" x14ac:dyDescent="0.25">
      <c r="G22" s="12">
        <f>E33</f>
        <v>0</v>
      </c>
      <c r="J22" s="12">
        <f>E25</f>
        <v>0</v>
      </c>
      <c r="M22" s="12">
        <f>E17</f>
        <v>0</v>
      </c>
    </row>
    <row r="23" spans="1:17" x14ac:dyDescent="0.25">
      <c r="A23" s="7" t="s">
        <v>21</v>
      </c>
      <c r="B23" s="7"/>
      <c r="C23" s="94"/>
      <c r="D23" s="95"/>
      <c r="E23" s="96"/>
    </row>
    <row r="25" spans="1:17" x14ac:dyDescent="0.25">
      <c r="A25" t="s">
        <v>23</v>
      </c>
      <c r="C25" s="9"/>
      <c r="D25" t="s">
        <v>23</v>
      </c>
      <c r="E25" s="9"/>
      <c r="G25" s="90" t="str">
        <f>IF(C31="","",C31)</f>
        <v/>
      </c>
      <c r="H25" s="91"/>
      <c r="I25" s="10"/>
      <c r="J25" s="90" t="str">
        <f>IF(C23="","",C23)</f>
        <v/>
      </c>
      <c r="K25" s="91"/>
      <c r="L25" s="10"/>
      <c r="M25" s="90" t="str">
        <f>IF(C15="","",C15)</f>
        <v/>
      </c>
      <c r="N25" s="91"/>
    </row>
    <row r="26" spans="1:17" x14ac:dyDescent="0.25">
      <c r="G26" s="92"/>
      <c r="H26" s="93"/>
      <c r="I26" s="10"/>
      <c r="J26" s="92"/>
      <c r="K26" s="93"/>
      <c r="L26" s="10"/>
      <c r="M26" s="92"/>
      <c r="N26" s="93"/>
    </row>
    <row r="27" spans="1:17" x14ac:dyDescent="0.25">
      <c r="A27" s="7" t="s">
        <v>22</v>
      </c>
      <c r="B27" s="7"/>
      <c r="C27" s="94"/>
      <c r="D27" s="95"/>
      <c r="E27" s="96"/>
    </row>
    <row r="29" spans="1:17" x14ac:dyDescent="0.25">
      <c r="A29" t="s">
        <v>23</v>
      </c>
      <c r="C29" s="9"/>
      <c r="D29" t="s">
        <v>23</v>
      </c>
      <c r="E29" s="9"/>
    </row>
    <row r="30" spans="1:17" x14ac:dyDescent="0.25">
      <c r="G30" s="7" t="s">
        <v>26</v>
      </c>
    </row>
    <row r="31" spans="1:17" x14ac:dyDescent="0.25">
      <c r="A31" s="7" t="s">
        <v>24</v>
      </c>
      <c r="C31" s="94"/>
      <c r="D31" s="95"/>
      <c r="E31" s="96"/>
    </row>
    <row r="32" spans="1:17" x14ac:dyDescent="0.25">
      <c r="G32" s="97"/>
      <c r="H32" s="97"/>
      <c r="I32" s="97"/>
      <c r="J32" s="97"/>
      <c r="K32" s="97"/>
      <c r="L32" s="97"/>
      <c r="M32" s="97"/>
      <c r="N32" s="97"/>
      <c r="O32" s="97"/>
    </row>
    <row r="33" spans="1:15" x14ac:dyDescent="0.25">
      <c r="A33" t="s">
        <v>23</v>
      </c>
      <c r="C33" s="9"/>
      <c r="D33" t="s">
        <v>23</v>
      </c>
      <c r="E33" s="9"/>
      <c r="G33" s="97"/>
      <c r="H33" s="97"/>
      <c r="I33" s="97"/>
      <c r="J33" s="97"/>
      <c r="K33" s="97"/>
      <c r="L33" s="97"/>
      <c r="M33" s="97"/>
      <c r="N33" s="97"/>
      <c r="O33" s="97"/>
    </row>
    <row r="34" spans="1:15" x14ac:dyDescent="0.25">
      <c r="G34" s="97"/>
      <c r="H34" s="97"/>
      <c r="I34" s="97"/>
      <c r="J34" s="97"/>
      <c r="K34" s="97"/>
      <c r="L34" s="97"/>
      <c r="M34" s="97"/>
      <c r="N34" s="97"/>
      <c r="O34" s="97"/>
    </row>
  </sheetData>
  <mergeCells count="15">
    <mergeCell ref="C31:E31"/>
    <mergeCell ref="G32:O34"/>
    <mergeCell ref="C19:E19"/>
    <mergeCell ref="C23:E23"/>
    <mergeCell ref="C27:E27"/>
    <mergeCell ref="G25:H26"/>
    <mergeCell ref="J25:K26"/>
    <mergeCell ref="M25:N26"/>
    <mergeCell ref="P15:Q17"/>
    <mergeCell ref="C11:E11"/>
    <mergeCell ref="A8:E9"/>
    <mergeCell ref="C15:E15"/>
    <mergeCell ref="M8:N9"/>
    <mergeCell ref="J8:K9"/>
    <mergeCell ref="G8:H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R66"/>
  <sheetViews>
    <sheetView showGridLines="0" topLeftCell="A10" zoomScale="110" zoomScaleNormal="110" workbookViewId="0">
      <selection activeCell="AV58" sqref="AV58"/>
    </sheetView>
  </sheetViews>
  <sheetFormatPr baseColWidth="10" defaultRowHeight="15" x14ac:dyDescent="0.25"/>
  <cols>
    <col min="1" max="1" width="20" customWidth="1"/>
    <col min="2" max="2" width="14.7109375" customWidth="1"/>
    <col min="11" max="11" width="11.85546875" customWidth="1"/>
    <col min="14" max="17" width="4.140625" customWidth="1"/>
    <col min="18" max="18" width="4.7109375" customWidth="1"/>
    <col min="19" max="26" width="4.140625" customWidth="1"/>
    <col min="27" max="27" width="4.42578125" customWidth="1"/>
    <col min="28" max="44" width="4.140625" customWidth="1"/>
  </cols>
  <sheetData>
    <row r="2" spans="1:10" x14ac:dyDescent="0.25">
      <c r="B2" t="s">
        <v>27</v>
      </c>
    </row>
    <row r="12" spans="1:10" x14ac:dyDescent="0.25">
      <c r="A12" s="7" t="s">
        <v>28</v>
      </c>
    </row>
    <row r="13" spans="1:10" x14ac:dyDescent="0.25">
      <c r="B13" s="3" t="s">
        <v>29</v>
      </c>
      <c r="C13" s="3"/>
      <c r="D13" s="3" t="s">
        <v>30</v>
      </c>
      <c r="E13" s="3"/>
      <c r="F13" s="3" t="s">
        <v>31</v>
      </c>
      <c r="G13" s="3"/>
      <c r="H13" s="3" t="s">
        <v>32</v>
      </c>
      <c r="I13" s="3"/>
      <c r="J13" s="3" t="s">
        <v>33</v>
      </c>
    </row>
    <row r="14" spans="1:10" x14ac:dyDescent="0.25">
      <c r="B14" s="102" t="s">
        <v>34</v>
      </c>
      <c r="D14" s="102" t="s">
        <v>35</v>
      </c>
      <c r="F14" s="102" t="s">
        <v>36</v>
      </c>
      <c r="H14" s="102" t="s">
        <v>37</v>
      </c>
      <c r="J14" s="102" t="s">
        <v>38</v>
      </c>
    </row>
    <row r="15" spans="1:10" x14ac:dyDescent="0.25">
      <c r="B15" s="103"/>
      <c r="D15" s="103"/>
      <c r="F15" s="103"/>
      <c r="H15" s="103"/>
      <c r="J15" s="103"/>
    </row>
    <row r="17" spans="1:44" x14ac:dyDescent="0.25">
      <c r="B17" s="100" t="s">
        <v>39</v>
      </c>
      <c r="C17" s="100"/>
      <c r="D17" s="100"/>
      <c r="E17" s="100"/>
      <c r="F17" s="100"/>
      <c r="H17" s="101" t="s">
        <v>40</v>
      </c>
      <c r="I17" s="101"/>
      <c r="J17" s="101"/>
    </row>
    <row r="19" spans="1:44" x14ac:dyDescent="0.25">
      <c r="A19" t="s">
        <v>41</v>
      </c>
    </row>
    <row r="20" spans="1:44" x14ac:dyDescent="0.25">
      <c r="M20" s="7" t="s">
        <v>52</v>
      </c>
    </row>
    <row r="21" spans="1:44" x14ac:dyDescent="0.25">
      <c r="B21" t="s">
        <v>39</v>
      </c>
      <c r="C21">
        <v>45</v>
      </c>
      <c r="D21" t="s">
        <v>42</v>
      </c>
    </row>
    <row r="22" spans="1:44" x14ac:dyDescent="0.25">
      <c r="B22" t="s">
        <v>40</v>
      </c>
      <c r="C22" s="13">
        <v>55</v>
      </c>
      <c r="D22" t="s">
        <v>42</v>
      </c>
      <c r="E22" t="s">
        <v>43</v>
      </c>
      <c r="N22" s="98" t="s">
        <v>54</v>
      </c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</row>
    <row r="23" spans="1:44" x14ac:dyDescent="0.25">
      <c r="E23" s="7" t="s">
        <v>112</v>
      </c>
      <c r="M23" s="18" t="s">
        <v>53</v>
      </c>
      <c r="N23" s="18">
        <v>5</v>
      </c>
      <c r="O23" s="18">
        <v>10</v>
      </c>
      <c r="P23" s="18">
        <v>15</v>
      </c>
      <c r="Q23" s="18">
        <v>20</v>
      </c>
      <c r="R23" s="18">
        <v>25</v>
      </c>
      <c r="S23" s="18">
        <v>30</v>
      </c>
      <c r="T23" s="18">
        <v>35</v>
      </c>
      <c r="U23" s="18">
        <v>40</v>
      </c>
      <c r="V23" s="18">
        <v>45</v>
      </c>
      <c r="W23" s="18">
        <v>50</v>
      </c>
      <c r="X23" s="18">
        <v>55</v>
      </c>
      <c r="Y23" s="18">
        <v>60</v>
      </c>
      <c r="Z23" s="18">
        <v>65</v>
      </c>
      <c r="AA23" s="18">
        <v>70</v>
      </c>
      <c r="AB23" s="18">
        <v>75</v>
      </c>
      <c r="AC23" s="18">
        <v>80</v>
      </c>
      <c r="AD23" s="18">
        <v>85</v>
      </c>
      <c r="AE23" s="18">
        <v>90</v>
      </c>
      <c r="AF23" s="18">
        <v>95</v>
      </c>
      <c r="AG23" s="18">
        <v>100</v>
      </c>
      <c r="AH23" s="18">
        <v>105</v>
      </c>
      <c r="AI23" s="18">
        <v>110</v>
      </c>
      <c r="AJ23" s="18">
        <v>115</v>
      </c>
      <c r="AK23" s="18">
        <v>120</v>
      </c>
      <c r="AL23" s="18">
        <v>125</v>
      </c>
      <c r="AM23" s="18">
        <v>130</v>
      </c>
      <c r="AN23" s="18">
        <v>135</v>
      </c>
      <c r="AO23" s="18">
        <v>140</v>
      </c>
      <c r="AP23" s="18">
        <v>145</v>
      </c>
      <c r="AQ23" s="18">
        <v>150</v>
      </c>
      <c r="AR23" s="18">
        <v>155</v>
      </c>
    </row>
    <row r="24" spans="1:44" x14ac:dyDescent="0.25">
      <c r="A24" s="7" t="s">
        <v>44</v>
      </c>
      <c r="M24" s="17" t="s">
        <v>29</v>
      </c>
      <c r="N24" s="22">
        <v>1</v>
      </c>
      <c r="O24" s="22">
        <v>1</v>
      </c>
      <c r="P24" s="17"/>
      <c r="Q24" s="17"/>
      <c r="R24" s="17"/>
      <c r="S24" s="17"/>
      <c r="T24" s="17"/>
      <c r="U24" s="17"/>
      <c r="V24" s="17"/>
      <c r="W24" s="21"/>
      <c r="X24" s="21"/>
      <c r="Y24" s="22">
        <v>2</v>
      </c>
      <c r="Z24" s="22">
        <v>2</v>
      </c>
      <c r="AA24" s="21"/>
      <c r="AB24" s="21"/>
      <c r="AC24" s="21"/>
      <c r="AD24" s="21"/>
      <c r="AE24" s="21"/>
      <c r="AF24" s="21"/>
      <c r="AG24" s="21"/>
      <c r="AH24" s="21"/>
      <c r="AI24" s="21"/>
      <c r="AJ24" s="22">
        <v>3</v>
      </c>
      <c r="AK24" s="22">
        <v>3</v>
      </c>
      <c r="AL24" s="21"/>
      <c r="AM24" s="21"/>
      <c r="AN24" s="21"/>
      <c r="AO24" s="21"/>
      <c r="AP24" s="21"/>
      <c r="AQ24" s="21"/>
      <c r="AR24" s="21"/>
    </row>
    <row r="25" spans="1:44" x14ac:dyDescent="0.25">
      <c r="M25" s="17" t="s">
        <v>30</v>
      </c>
      <c r="N25" s="17"/>
      <c r="O25" s="17"/>
      <c r="P25" s="19">
        <v>1</v>
      </c>
      <c r="Q25" s="19">
        <v>1</v>
      </c>
      <c r="R25" s="19">
        <v>1</v>
      </c>
      <c r="S25" s="19">
        <v>1</v>
      </c>
      <c r="T25" s="17"/>
      <c r="U25" s="17"/>
      <c r="V25" s="17"/>
      <c r="W25" s="21"/>
      <c r="X25" s="21"/>
      <c r="Y25" s="21"/>
      <c r="Z25" s="21"/>
      <c r="AA25" s="19">
        <v>2</v>
      </c>
      <c r="AB25" s="19">
        <v>2</v>
      </c>
      <c r="AC25" s="19">
        <v>2</v>
      </c>
      <c r="AD25" s="19">
        <v>2</v>
      </c>
      <c r="AE25" s="21"/>
      <c r="AF25" s="21"/>
      <c r="AG25" s="21"/>
      <c r="AH25" s="21"/>
      <c r="AI25" s="21"/>
      <c r="AJ25" s="21"/>
      <c r="AK25" s="21"/>
      <c r="AL25" s="19">
        <v>3</v>
      </c>
      <c r="AM25" s="19">
        <v>3</v>
      </c>
      <c r="AN25" s="19">
        <v>3</v>
      </c>
      <c r="AO25" s="19">
        <v>3</v>
      </c>
      <c r="AP25" s="21"/>
      <c r="AQ25" s="21"/>
      <c r="AR25" s="21"/>
    </row>
    <row r="26" spans="1:44" x14ac:dyDescent="0.25">
      <c r="A26" t="s">
        <v>45</v>
      </c>
      <c r="C26">
        <v>23</v>
      </c>
      <c r="M26" s="17" t="s">
        <v>31</v>
      </c>
      <c r="N26" s="17"/>
      <c r="O26" s="17"/>
      <c r="P26" s="17"/>
      <c r="Q26" s="17"/>
      <c r="R26" s="17"/>
      <c r="S26" s="17"/>
      <c r="T26" s="23">
        <v>1</v>
      </c>
      <c r="U26" s="23">
        <v>1</v>
      </c>
      <c r="V26" s="23">
        <v>1</v>
      </c>
      <c r="W26" s="21"/>
      <c r="X26" s="21"/>
      <c r="Y26" s="21"/>
      <c r="Z26" s="21"/>
      <c r="AA26" s="21"/>
      <c r="AB26" s="21"/>
      <c r="AC26" s="21"/>
      <c r="AD26" s="21"/>
      <c r="AE26" s="23">
        <v>2</v>
      </c>
      <c r="AF26" s="23">
        <v>2</v>
      </c>
      <c r="AG26" s="23">
        <v>2</v>
      </c>
      <c r="AH26" s="21"/>
      <c r="AI26" s="21"/>
      <c r="AJ26" s="21"/>
      <c r="AK26" s="21"/>
      <c r="AL26" s="21"/>
      <c r="AM26" s="21"/>
      <c r="AN26" s="21"/>
      <c r="AO26" s="21"/>
      <c r="AP26" s="23">
        <v>3</v>
      </c>
      <c r="AQ26" s="23">
        <v>3</v>
      </c>
      <c r="AR26" s="23">
        <v>3</v>
      </c>
    </row>
    <row r="27" spans="1:44" x14ac:dyDescent="0.25">
      <c r="A27" t="s">
        <v>46</v>
      </c>
      <c r="C27">
        <v>8</v>
      </c>
      <c r="M27" s="17" t="s">
        <v>32</v>
      </c>
      <c r="N27" s="17"/>
      <c r="O27" s="17"/>
      <c r="P27" s="17"/>
      <c r="Q27" s="17"/>
      <c r="R27" s="17"/>
      <c r="S27" s="17"/>
      <c r="T27" s="17"/>
      <c r="U27" s="17"/>
      <c r="V27" s="17"/>
      <c r="W27" s="24">
        <v>1</v>
      </c>
      <c r="X27" s="24">
        <v>1</v>
      </c>
      <c r="Y27" s="24">
        <v>1</v>
      </c>
      <c r="Z27" s="24">
        <v>1</v>
      </c>
      <c r="AA27" s="24">
        <v>1</v>
      </c>
      <c r="AB27" s="21"/>
      <c r="AC27" s="21"/>
      <c r="AD27" s="21"/>
      <c r="AE27" s="21"/>
      <c r="AF27" s="21"/>
      <c r="AG27" s="21"/>
      <c r="AH27" s="24">
        <v>2</v>
      </c>
      <c r="AI27" s="24">
        <v>2</v>
      </c>
      <c r="AJ27" s="24">
        <v>2</v>
      </c>
      <c r="AK27" s="24">
        <v>2</v>
      </c>
      <c r="AL27" s="24">
        <v>2</v>
      </c>
      <c r="AM27" s="21"/>
      <c r="AN27" s="21"/>
      <c r="AO27" s="21"/>
      <c r="AP27" s="21"/>
      <c r="AQ27" s="21"/>
      <c r="AR27" s="21"/>
    </row>
    <row r="28" spans="1:44" x14ac:dyDescent="0.25">
      <c r="A28" t="s">
        <v>47</v>
      </c>
      <c r="C28">
        <v>60</v>
      </c>
      <c r="M28" s="17" t="s">
        <v>33</v>
      </c>
      <c r="N28" s="17"/>
      <c r="O28" s="17"/>
      <c r="P28" s="17"/>
      <c r="Q28" s="17"/>
      <c r="R28" s="17"/>
      <c r="S28" s="17"/>
      <c r="T28" s="17"/>
      <c r="U28" s="17"/>
      <c r="V28" s="17"/>
      <c r="W28" s="21"/>
      <c r="X28" s="21"/>
      <c r="Y28" s="21"/>
      <c r="Z28" s="21"/>
      <c r="AA28" s="21"/>
      <c r="AB28" s="25">
        <v>1</v>
      </c>
      <c r="AC28" s="25">
        <v>1</v>
      </c>
      <c r="AD28" s="25">
        <v>1</v>
      </c>
      <c r="AE28" s="25">
        <v>1</v>
      </c>
      <c r="AF28" s="25">
        <v>1</v>
      </c>
      <c r="AG28" s="25">
        <v>1</v>
      </c>
      <c r="AH28" s="21"/>
      <c r="AI28" s="21"/>
      <c r="AJ28" s="21"/>
      <c r="AK28" s="21"/>
      <c r="AL28" s="21"/>
      <c r="AM28" s="25">
        <v>2</v>
      </c>
      <c r="AN28" s="25">
        <v>2</v>
      </c>
      <c r="AO28" s="25">
        <v>2</v>
      </c>
      <c r="AP28" s="25">
        <v>2</v>
      </c>
      <c r="AQ28" s="25">
        <v>2</v>
      </c>
      <c r="AR28" s="25">
        <v>2</v>
      </c>
    </row>
    <row r="29" spans="1:44" x14ac:dyDescent="0.25">
      <c r="M29" s="27" t="s">
        <v>55</v>
      </c>
      <c r="N29" s="1"/>
      <c r="O29" s="1"/>
      <c r="P29" s="1"/>
      <c r="Q29" s="1"/>
      <c r="R29" s="1"/>
      <c r="S29" s="1"/>
      <c r="T29" s="1"/>
      <c r="U29" s="1"/>
      <c r="V29" s="1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</row>
    <row r="30" spans="1:44" x14ac:dyDescent="0.25">
      <c r="A30" t="s">
        <v>48</v>
      </c>
      <c r="C30" s="14">
        <f>C26*C27*C28</f>
        <v>11040</v>
      </c>
      <c r="M30" s="17" t="s">
        <v>39</v>
      </c>
      <c r="N30" s="19">
        <v>1</v>
      </c>
      <c r="O30" s="19">
        <v>1</v>
      </c>
      <c r="P30" s="19">
        <v>1</v>
      </c>
      <c r="Q30" s="19">
        <v>1</v>
      </c>
      <c r="R30" s="19">
        <v>1</v>
      </c>
      <c r="S30" s="19">
        <v>1</v>
      </c>
      <c r="T30" s="19">
        <v>1</v>
      </c>
      <c r="U30" s="19">
        <v>1</v>
      </c>
      <c r="V30" s="19">
        <v>1</v>
      </c>
      <c r="W30" s="17"/>
      <c r="X30" s="17"/>
      <c r="Y30" s="19">
        <v>2</v>
      </c>
      <c r="Z30" s="19">
        <v>2</v>
      </c>
      <c r="AA30" s="19">
        <v>2</v>
      </c>
      <c r="AB30" s="19">
        <v>2</v>
      </c>
      <c r="AC30" s="19">
        <v>2</v>
      </c>
      <c r="AD30" s="19">
        <v>2</v>
      </c>
      <c r="AE30" s="19">
        <v>2</v>
      </c>
      <c r="AF30" s="19">
        <v>2</v>
      </c>
      <c r="AG30" s="19">
        <v>2</v>
      </c>
      <c r="AH30" s="21"/>
      <c r="AI30" s="21"/>
      <c r="AJ30" s="19">
        <v>3</v>
      </c>
      <c r="AK30" s="19">
        <v>3</v>
      </c>
      <c r="AL30" s="19">
        <v>3</v>
      </c>
      <c r="AM30" s="19">
        <v>3</v>
      </c>
      <c r="AN30" s="19">
        <v>3</v>
      </c>
      <c r="AO30" s="19">
        <v>3</v>
      </c>
      <c r="AP30" s="19">
        <v>3</v>
      </c>
      <c r="AQ30" s="19">
        <v>3</v>
      </c>
      <c r="AR30" s="19">
        <v>3</v>
      </c>
    </row>
    <row r="31" spans="1:44" x14ac:dyDescent="0.25">
      <c r="M31" s="17" t="s">
        <v>40</v>
      </c>
      <c r="N31" s="17"/>
      <c r="O31" s="17"/>
      <c r="P31" s="17"/>
      <c r="Q31" s="17"/>
      <c r="R31" s="17"/>
      <c r="S31" s="17"/>
      <c r="T31" s="17"/>
      <c r="U31" s="17"/>
      <c r="V31" s="17"/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2</v>
      </c>
      <c r="AI31" s="20">
        <v>2</v>
      </c>
      <c r="AJ31" s="20">
        <v>2</v>
      </c>
      <c r="AK31" s="20">
        <v>2</v>
      </c>
      <c r="AL31" s="20">
        <v>2</v>
      </c>
      <c r="AM31" s="20">
        <v>2</v>
      </c>
      <c r="AN31" s="20">
        <v>2</v>
      </c>
      <c r="AO31" s="20">
        <v>2</v>
      </c>
      <c r="AP31" s="20">
        <v>2</v>
      </c>
      <c r="AQ31" s="20">
        <v>2</v>
      </c>
      <c r="AR31" s="20">
        <v>2</v>
      </c>
    </row>
    <row r="32" spans="1:44" x14ac:dyDescent="0.25">
      <c r="A32" t="s">
        <v>49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</row>
    <row r="33" spans="1:44" x14ac:dyDescent="0.25">
      <c r="M33" s="7" t="s">
        <v>56</v>
      </c>
    </row>
    <row r="34" spans="1:44" x14ac:dyDescent="0.25">
      <c r="C34" s="16">
        <f>C30/C22</f>
        <v>200.72727272727272</v>
      </c>
      <c r="D34" t="s">
        <v>50</v>
      </c>
      <c r="G34" s="7">
        <v>200</v>
      </c>
      <c r="H34" s="7" t="s">
        <v>51</v>
      </c>
      <c r="M34" s="17" t="s">
        <v>39</v>
      </c>
      <c r="O34" t="s">
        <v>57</v>
      </c>
      <c r="AA34" s="29">
        <f>45/55</f>
        <v>0.81818181818181823</v>
      </c>
    </row>
    <row r="35" spans="1:44" x14ac:dyDescent="0.25">
      <c r="M35" s="17" t="s">
        <v>40</v>
      </c>
      <c r="O35" t="s">
        <v>58</v>
      </c>
      <c r="AA35" s="29">
        <f>55/55</f>
        <v>1</v>
      </c>
    </row>
    <row r="37" spans="1:44" x14ac:dyDescent="0.25">
      <c r="A37" s="7" t="s">
        <v>59</v>
      </c>
    </row>
    <row r="39" spans="1:44" x14ac:dyDescent="0.25">
      <c r="B39" s="3" t="s">
        <v>29</v>
      </c>
      <c r="C39" s="3"/>
      <c r="D39" s="3" t="s">
        <v>30</v>
      </c>
      <c r="E39" s="3"/>
      <c r="F39" s="3" t="s">
        <v>31</v>
      </c>
      <c r="G39" s="3"/>
      <c r="H39" s="3" t="s">
        <v>32</v>
      </c>
      <c r="I39" s="3"/>
      <c r="J39" s="3" t="s">
        <v>33</v>
      </c>
    </row>
    <row r="40" spans="1:44" x14ac:dyDescent="0.25">
      <c r="B40" s="102" t="s">
        <v>34</v>
      </c>
      <c r="D40" s="102" t="s">
        <v>35</v>
      </c>
      <c r="F40" s="102" t="s">
        <v>36</v>
      </c>
      <c r="H40" s="102" t="s">
        <v>37</v>
      </c>
      <c r="J40" s="104" t="s">
        <v>38</v>
      </c>
    </row>
    <row r="41" spans="1:44" x14ac:dyDescent="0.25">
      <c r="B41" s="103"/>
      <c r="D41" s="103"/>
      <c r="F41" s="103"/>
      <c r="H41" s="103"/>
      <c r="J41" s="105"/>
    </row>
    <row r="43" spans="1:44" x14ac:dyDescent="0.25">
      <c r="B43" t="s">
        <v>61</v>
      </c>
    </row>
    <row r="44" spans="1:44" x14ac:dyDescent="0.25">
      <c r="M44" s="7" t="s">
        <v>52</v>
      </c>
    </row>
    <row r="45" spans="1:44" x14ac:dyDescent="0.25">
      <c r="A45" t="s">
        <v>60</v>
      </c>
    </row>
    <row r="46" spans="1:44" x14ac:dyDescent="0.25">
      <c r="N46" s="98" t="s">
        <v>54</v>
      </c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9"/>
      <c r="AM46" s="99"/>
      <c r="AN46" s="99"/>
      <c r="AO46" s="99"/>
      <c r="AP46" s="99"/>
      <c r="AQ46" s="99"/>
      <c r="AR46" s="99"/>
    </row>
    <row r="47" spans="1:44" x14ac:dyDescent="0.25">
      <c r="M47" s="18" t="s">
        <v>53</v>
      </c>
      <c r="N47" s="18">
        <v>5</v>
      </c>
      <c r="O47" s="18">
        <v>10</v>
      </c>
      <c r="P47" s="18">
        <v>15</v>
      </c>
      <c r="Q47" s="18">
        <v>20</v>
      </c>
      <c r="R47" s="18">
        <v>25</v>
      </c>
      <c r="S47" s="18">
        <v>30</v>
      </c>
      <c r="T47" s="18">
        <v>35</v>
      </c>
      <c r="U47" s="18">
        <v>40</v>
      </c>
      <c r="V47" s="18">
        <v>45</v>
      </c>
      <c r="W47" s="18">
        <v>50</v>
      </c>
      <c r="X47" s="18">
        <v>55</v>
      </c>
      <c r="Y47" s="18">
        <v>60</v>
      </c>
      <c r="Z47" s="18">
        <v>65</v>
      </c>
      <c r="AA47" s="18">
        <v>70</v>
      </c>
      <c r="AB47" s="18">
        <v>75</v>
      </c>
      <c r="AC47" s="18">
        <v>80</v>
      </c>
      <c r="AD47" s="18">
        <v>85</v>
      </c>
      <c r="AE47" s="18">
        <v>90</v>
      </c>
      <c r="AF47" s="18">
        <v>95</v>
      </c>
      <c r="AG47" s="18">
        <v>100</v>
      </c>
      <c r="AH47" s="18">
        <v>105</v>
      </c>
      <c r="AI47" s="18">
        <v>110</v>
      </c>
      <c r="AJ47" s="18">
        <v>115</v>
      </c>
      <c r="AK47" s="18">
        <v>120</v>
      </c>
      <c r="AL47" s="30"/>
      <c r="AM47" s="30"/>
      <c r="AN47" s="30"/>
      <c r="AO47" s="30"/>
      <c r="AP47" s="30"/>
      <c r="AQ47" s="30"/>
      <c r="AR47" s="30"/>
    </row>
    <row r="48" spans="1:44" x14ac:dyDescent="0.25">
      <c r="C48" s="15">
        <f>C30/30</f>
        <v>368</v>
      </c>
      <c r="D48" s="7" t="s">
        <v>50</v>
      </c>
      <c r="F48" t="s">
        <v>78</v>
      </c>
      <c r="M48" s="17" t="s">
        <v>29</v>
      </c>
      <c r="N48" s="22">
        <v>1</v>
      </c>
      <c r="O48" s="22">
        <v>1</v>
      </c>
      <c r="P48" s="21"/>
      <c r="Q48" s="21"/>
      <c r="R48" s="21"/>
      <c r="S48" s="21"/>
      <c r="T48" s="22">
        <v>2</v>
      </c>
      <c r="U48" s="22">
        <v>2</v>
      </c>
      <c r="V48" s="21"/>
      <c r="W48" s="21"/>
      <c r="X48" s="21"/>
      <c r="Y48" s="21"/>
      <c r="Z48" s="21">
        <v>3</v>
      </c>
      <c r="AA48" s="21">
        <v>3</v>
      </c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6"/>
      <c r="AM48" s="26"/>
      <c r="AN48" s="26"/>
      <c r="AO48" s="26"/>
      <c r="AP48" s="26"/>
      <c r="AQ48" s="26"/>
      <c r="AR48" s="26"/>
    </row>
    <row r="49" spans="1:44" x14ac:dyDescent="0.25">
      <c r="M49" s="17" t="s">
        <v>30</v>
      </c>
      <c r="N49" s="21"/>
      <c r="O49" s="21"/>
      <c r="P49" s="19">
        <v>1</v>
      </c>
      <c r="Q49" s="19">
        <v>1</v>
      </c>
      <c r="R49" s="19">
        <v>1</v>
      </c>
      <c r="S49" s="19">
        <v>1</v>
      </c>
      <c r="T49" s="21"/>
      <c r="U49" s="21"/>
      <c r="V49" s="19">
        <v>2</v>
      </c>
      <c r="W49" s="19">
        <v>2</v>
      </c>
      <c r="X49" s="19">
        <v>2</v>
      </c>
      <c r="Y49" s="19">
        <v>2</v>
      </c>
      <c r="Z49" s="21"/>
      <c r="AA49" s="21"/>
      <c r="AB49" s="21">
        <v>3</v>
      </c>
      <c r="AC49" s="21">
        <v>3</v>
      </c>
      <c r="AD49" s="21">
        <v>3</v>
      </c>
      <c r="AE49" s="21">
        <v>3</v>
      </c>
      <c r="AF49" s="21"/>
      <c r="AG49" s="21"/>
      <c r="AH49" s="21"/>
      <c r="AI49" s="21"/>
      <c r="AJ49" s="21"/>
      <c r="AK49" s="21"/>
      <c r="AL49" s="26"/>
      <c r="AM49" s="26"/>
      <c r="AN49" s="26"/>
      <c r="AO49" s="26"/>
      <c r="AP49" s="26"/>
      <c r="AQ49" s="26"/>
      <c r="AR49" s="26"/>
    </row>
    <row r="50" spans="1:44" x14ac:dyDescent="0.25">
      <c r="A50" s="7" t="s">
        <v>62</v>
      </c>
      <c r="M50" s="17" t="s">
        <v>31</v>
      </c>
      <c r="N50" s="21"/>
      <c r="O50" s="21"/>
      <c r="P50" s="21"/>
      <c r="Q50" s="21"/>
      <c r="R50" s="21"/>
      <c r="S50" s="21"/>
      <c r="T50" s="23">
        <v>1</v>
      </c>
      <c r="U50" s="23">
        <v>1</v>
      </c>
      <c r="V50" s="23">
        <v>1</v>
      </c>
      <c r="W50" s="21"/>
      <c r="X50" s="21"/>
      <c r="Y50" s="21"/>
      <c r="Z50" s="23">
        <v>2</v>
      </c>
      <c r="AA50" s="23">
        <v>2</v>
      </c>
      <c r="AB50" s="23">
        <v>2</v>
      </c>
      <c r="AC50" s="21"/>
      <c r="AD50" s="21"/>
      <c r="AE50" s="21"/>
      <c r="AF50" s="21">
        <v>3</v>
      </c>
      <c r="AG50" s="21">
        <v>3</v>
      </c>
      <c r="AH50" s="21">
        <v>3</v>
      </c>
      <c r="AI50" s="21"/>
      <c r="AJ50" s="21"/>
      <c r="AK50" s="21"/>
      <c r="AL50" s="26"/>
      <c r="AM50" s="26"/>
      <c r="AN50" s="26"/>
      <c r="AO50" s="26"/>
      <c r="AP50" s="26"/>
      <c r="AQ50" s="26"/>
      <c r="AR50" s="26"/>
    </row>
    <row r="51" spans="1:44" x14ac:dyDescent="0.25">
      <c r="M51" s="17" t="s">
        <v>32</v>
      </c>
      <c r="N51" s="21"/>
      <c r="O51" s="21"/>
      <c r="P51" s="21"/>
      <c r="Q51" s="21"/>
      <c r="R51" s="21"/>
      <c r="S51" s="21"/>
      <c r="T51" s="21"/>
      <c r="U51" s="21"/>
      <c r="V51" s="21"/>
      <c r="W51" s="24">
        <v>1</v>
      </c>
      <c r="X51" s="24">
        <v>1</v>
      </c>
      <c r="Y51" s="24">
        <v>1</v>
      </c>
      <c r="Z51" s="24">
        <v>1</v>
      </c>
      <c r="AA51" s="24">
        <v>1</v>
      </c>
      <c r="AB51" s="21"/>
      <c r="AC51" s="24">
        <v>2</v>
      </c>
      <c r="AD51" s="24">
        <v>2</v>
      </c>
      <c r="AE51" s="24">
        <v>2</v>
      </c>
      <c r="AF51" s="24">
        <v>2</v>
      </c>
      <c r="AG51" s="24">
        <v>2</v>
      </c>
      <c r="AH51" s="21"/>
      <c r="AI51" s="21">
        <v>3</v>
      </c>
      <c r="AJ51" s="21">
        <v>3</v>
      </c>
      <c r="AK51" s="21">
        <v>3</v>
      </c>
      <c r="AL51" s="26"/>
      <c r="AM51" s="26"/>
      <c r="AN51" s="26"/>
      <c r="AO51" s="26"/>
      <c r="AP51" s="26"/>
      <c r="AQ51" s="26"/>
      <c r="AR51" s="26"/>
    </row>
    <row r="52" spans="1:44" x14ac:dyDescent="0.25">
      <c r="A52" t="s">
        <v>63</v>
      </c>
      <c r="M52" s="17" t="s">
        <v>33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5">
        <v>1</v>
      </c>
      <c r="AC52" s="25">
        <v>1</v>
      </c>
      <c r="AD52" s="25">
        <v>1</v>
      </c>
      <c r="AE52" s="25">
        <v>1</v>
      </c>
      <c r="AF52" s="25">
        <v>1</v>
      </c>
      <c r="AG52" s="25">
        <v>1</v>
      </c>
      <c r="AH52" s="25">
        <v>2</v>
      </c>
      <c r="AI52" s="25">
        <v>2</v>
      </c>
      <c r="AJ52" s="25">
        <v>2</v>
      </c>
      <c r="AK52" s="25">
        <v>2</v>
      </c>
      <c r="AL52" s="31"/>
      <c r="AM52" s="31"/>
      <c r="AN52" s="31"/>
      <c r="AO52" s="31"/>
      <c r="AP52" s="31"/>
      <c r="AQ52" s="31"/>
      <c r="AR52" s="31"/>
    </row>
    <row r="53" spans="1:44" x14ac:dyDescent="0.25">
      <c r="M53" s="27" t="s">
        <v>55</v>
      </c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</row>
    <row r="54" spans="1:44" x14ac:dyDescent="0.25">
      <c r="A54" t="s">
        <v>64</v>
      </c>
      <c r="M54" s="17" t="s">
        <v>39</v>
      </c>
      <c r="N54" s="22">
        <v>1</v>
      </c>
      <c r="O54" s="22">
        <v>1</v>
      </c>
      <c r="P54" s="22">
        <v>1</v>
      </c>
      <c r="Q54" s="22">
        <v>1</v>
      </c>
      <c r="R54" s="22">
        <v>1</v>
      </c>
      <c r="S54" s="22">
        <v>1</v>
      </c>
      <c r="T54" s="22">
        <v>2</v>
      </c>
      <c r="U54" s="22">
        <v>2</v>
      </c>
      <c r="V54" s="22">
        <v>2</v>
      </c>
      <c r="W54" s="22">
        <v>2</v>
      </c>
      <c r="X54" s="22">
        <v>2</v>
      </c>
      <c r="Y54" s="22">
        <v>2</v>
      </c>
      <c r="Z54" s="22">
        <v>3</v>
      </c>
      <c r="AA54" s="22">
        <v>3</v>
      </c>
      <c r="AB54" s="22">
        <v>3</v>
      </c>
      <c r="AC54" s="22">
        <v>3</v>
      </c>
      <c r="AD54" s="22">
        <v>3</v>
      </c>
      <c r="AE54" s="22">
        <v>3</v>
      </c>
      <c r="AF54" s="22">
        <v>4</v>
      </c>
      <c r="AG54" s="22">
        <v>4</v>
      </c>
      <c r="AH54" s="22">
        <v>4</v>
      </c>
      <c r="AI54" s="22">
        <v>4</v>
      </c>
      <c r="AJ54" s="22">
        <v>4</v>
      </c>
      <c r="AK54" s="22">
        <v>4</v>
      </c>
      <c r="AL54" s="26"/>
      <c r="AM54" s="26"/>
      <c r="AN54" s="26"/>
      <c r="AO54" s="26"/>
      <c r="AP54" s="26"/>
      <c r="AQ54" s="26"/>
      <c r="AR54" s="26"/>
    </row>
    <row r="55" spans="1:44" x14ac:dyDescent="0.25">
      <c r="B55" s="76" t="s">
        <v>71</v>
      </c>
      <c r="C55" s="76"/>
      <c r="D55" s="11" t="s">
        <v>70</v>
      </c>
      <c r="M55" s="17" t="s">
        <v>40</v>
      </c>
      <c r="N55" s="21"/>
      <c r="O55" s="21"/>
      <c r="P55" s="21"/>
      <c r="Q55" s="21"/>
      <c r="R55" s="21"/>
      <c r="S55" s="21"/>
      <c r="T55" s="19">
        <v>1</v>
      </c>
      <c r="U55" s="19">
        <v>1</v>
      </c>
      <c r="V55" s="19">
        <v>1</v>
      </c>
      <c r="W55" s="21"/>
      <c r="X55" s="21"/>
      <c r="Y55" s="21"/>
      <c r="Z55" s="19">
        <v>2</v>
      </c>
      <c r="AA55" s="19">
        <v>2</v>
      </c>
      <c r="AB55" s="19">
        <v>2</v>
      </c>
      <c r="AC55" s="21"/>
      <c r="AD55" s="21"/>
      <c r="AE55" s="21"/>
      <c r="AF55" s="19">
        <v>3</v>
      </c>
      <c r="AG55" s="19">
        <v>3</v>
      </c>
      <c r="AH55" s="19">
        <v>3</v>
      </c>
      <c r="AI55" s="21"/>
      <c r="AJ55" s="21"/>
      <c r="AK55" s="21"/>
      <c r="AL55" s="26"/>
      <c r="AM55" s="26"/>
      <c r="AN55" s="26"/>
      <c r="AO55" s="26"/>
      <c r="AP55" s="26"/>
      <c r="AQ55" s="26"/>
      <c r="AR55" s="26"/>
    </row>
    <row r="56" spans="1:44" x14ac:dyDescent="0.25">
      <c r="B56" s="11"/>
      <c r="C56" s="11"/>
      <c r="D56" s="11"/>
      <c r="M56" s="17" t="s">
        <v>65</v>
      </c>
      <c r="N56" s="21"/>
      <c r="O56" s="21"/>
      <c r="P56" s="21"/>
      <c r="Q56" s="21"/>
      <c r="R56" s="21"/>
      <c r="S56" s="21"/>
      <c r="T56" s="21"/>
      <c r="U56" s="21"/>
      <c r="V56" s="21"/>
      <c r="W56" s="23">
        <v>1</v>
      </c>
      <c r="X56" s="23">
        <v>1</v>
      </c>
      <c r="Y56" s="23">
        <v>1</v>
      </c>
      <c r="Z56" s="23">
        <v>1</v>
      </c>
      <c r="AA56" s="23">
        <v>1</v>
      </c>
      <c r="AB56" s="21"/>
      <c r="AC56" s="23">
        <v>2</v>
      </c>
      <c r="AD56" s="23">
        <v>2</v>
      </c>
      <c r="AE56" s="23">
        <v>2</v>
      </c>
      <c r="AF56" s="23">
        <v>2</v>
      </c>
      <c r="AG56" s="23">
        <v>2</v>
      </c>
      <c r="AH56" s="21"/>
      <c r="AI56" s="23">
        <v>3</v>
      </c>
      <c r="AJ56" s="23">
        <v>3</v>
      </c>
      <c r="AK56" s="23">
        <v>3</v>
      </c>
      <c r="AL56" s="26"/>
      <c r="AM56" s="26"/>
      <c r="AN56" s="26"/>
      <c r="AO56" s="26"/>
      <c r="AP56" s="26"/>
      <c r="AQ56" s="26"/>
      <c r="AR56" s="26"/>
    </row>
    <row r="57" spans="1:44" x14ac:dyDescent="0.25">
      <c r="A57" t="s">
        <v>39</v>
      </c>
      <c r="B57" s="17" t="s">
        <v>67</v>
      </c>
      <c r="C57" s="17" t="s">
        <v>68</v>
      </c>
      <c r="D57" s="17" t="s">
        <v>74</v>
      </c>
      <c r="F57" s="28"/>
      <c r="M57" s="17" t="s">
        <v>66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5">
        <v>1</v>
      </c>
      <c r="AC57" s="25">
        <v>1</v>
      </c>
      <c r="AD57" s="25">
        <v>1</v>
      </c>
      <c r="AE57" s="25">
        <v>1</v>
      </c>
      <c r="AF57" s="25">
        <v>1</v>
      </c>
      <c r="AG57" s="25">
        <v>1</v>
      </c>
      <c r="AH57" s="25">
        <v>2</v>
      </c>
      <c r="AI57" s="25">
        <v>2</v>
      </c>
      <c r="AJ57" s="25">
        <v>2</v>
      </c>
      <c r="AK57" s="25">
        <v>2</v>
      </c>
      <c r="AL57" s="26"/>
      <c r="AM57" s="26"/>
      <c r="AN57" s="26"/>
      <c r="AO57" s="26"/>
      <c r="AP57" s="26"/>
      <c r="AQ57" s="26"/>
      <c r="AR57" s="26"/>
    </row>
    <row r="58" spans="1:44" x14ac:dyDescent="0.25">
      <c r="A58" t="s">
        <v>40</v>
      </c>
      <c r="B58" s="17" t="s">
        <v>69</v>
      </c>
      <c r="C58" s="17"/>
      <c r="D58" s="17" t="s">
        <v>75</v>
      </c>
      <c r="F58" s="28"/>
      <c r="M58" s="7" t="s">
        <v>56</v>
      </c>
      <c r="AL58" s="26"/>
      <c r="AM58" s="26"/>
      <c r="AN58" s="26"/>
      <c r="AO58" s="26"/>
      <c r="AP58" s="26"/>
      <c r="AQ58" s="26"/>
      <c r="AR58" s="26"/>
    </row>
    <row r="59" spans="1:44" x14ac:dyDescent="0.25">
      <c r="A59" t="s">
        <v>65</v>
      </c>
      <c r="B59" s="17" t="s">
        <v>72</v>
      </c>
      <c r="C59" s="17"/>
      <c r="D59" s="17" t="s">
        <v>76</v>
      </c>
      <c r="F59" s="28"/>
      <c r="M59" s="17" t="s">
        <v>39</v>
      </c>
      <c r="O59" t="s">
        <v>79</v>
      </c>
      <c r="AA59" s="29">
        <f>30/30</f>
        <v>1</v>
      </c>
      <c r="AL59" s="26"/>
      <c r="AM59" s="26"/>
      <c r="AN59" s="26"/>
      <c r="AO59" s="26"/>
      <c r="AP59" s="26"/>
      <c r="AQ59" s="26"/>
      <c r="AR59" s="26"/>
    </row>
    <row r="60" spans="1:44" x14ac:dyDescent="0.25">
      <c r="A60" t="s">
        <v>66</v>
      </c>
      <c r="B60" s="17" t="s">
        <v>73</v>
      </c>
      <c r="C60" s="17"/>
      <c r="D60" s="17" t="s">
        <v>77</v>
      </c>
      <c r="F60" s="28"/>
      <c r="M60" s="17" t="s">
        <v>40</v>
      </c>
      <c r="O60" t="s">
        <v>81</v>
      </c>
      <c r="AA60" s="29">
        <f>15/30</f>
        <v>0.5</v>
      </c>
    </row>
    <row r="61" spans="1:44" x14ac:dyDescent="0.25">
      <c r="M61" s="17" t="s">
        <v>65</v>
      </c>
      <c r="O61" t="s">
        <v>80</v>
      </c>
      <c r="AA61" s="29">
        <f>25/30</f>
        <v>0.83333333333333337</v>
      </c>
    </row>
    <row r="62" spans="1:44" x14ac:dyDescent="0.25">
      <c r="M62" s="17" t="s">
        <v>66</v>
      </c>
      <c r="O62" t="s">
        <v>79</v>
      </c>
      <c r="AA62" s="29">
        <f>30/30</f>
        <v>1</v>
      </c>
    </row>
    <row r="64" spans="1:44" x14ac:dyDescent="0.25">
      <c r="A64" s="7" t="s">
        <v>82</v>
      </c>
    </row>
    <row r="66" spans="1:1" x14ac:dyDescent="0.25">
      <c r="A66" s="32" t="s">
        <v>83</v>
      </c>
    </row>
  </sheetData>
  <mergeCells count="15">
    <mergeCell ref="B14:B15"/>
    <mergeCell ref="D14:D15"/>
    <mergeCell ref="F14:F15"/>
    <mergeCell ref="H14:H15"/>
    <mergeCell ref="J14:J15"/>
    <mergeCell ref="B55:C55"/>
    <mergeCell ref="N46:AR46"/>
    <mergeCell ref="B17:F17"/>
    <mergeCell ref="H17:J17"/>
    <mergeCell ref="N22:AR22"/>
    <mergeCell ref="B40:B41"/>
    <mergeCell ref="D40:D41"/>
    <mergeCell ref="F40:F41"/>
    <mergeCell ref="H40:H41"/>
    <mergeCell ref="J40:J41"/>
  </mergeCells>
  <phoneticPr fontId="11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1"/>
  <sheetViews>
    <sheetView showGridLines="0" zoomScale="125" zoomScaleNormal="125" zoomScalePageLayoutView="125" workbookViewId="0">
      <selection activeCell="G28" sqref="G28"/>
    </sheetView>
  </sheetViews>
  <sheetFormatPr baseColWidth="10" defaultColWidth="10.85546875" defaultRowHeight="15" x14ac:dyDescent="0.25"/>
  <cols>
    <col min="1" max="2" width="10.85546875" style="38"/>
    <col min="3" max="3" width="3.7109375" style="38" bestFit="1" customWidth="1"/>
    <col min="4" max="4" width="7.28515625" style="38" customWidth="1"/>
    <col min="5" max="5" width="7.28515625" style="38" bestFit="1" customWidth="1"/>
    <col min="6" max="6" width="10.28515625" style="38" bestFit="1" customWidth="1"/>
    <col min="7" max="7" width="12" style="38" customWidth="1"/>
    <col min="8" max="8" width="3.7109375" style="38" bestFit="1" customWidth="1"/>
    <col min="9" max="9" width="7.28515625" style="38" customWidth="1"/>
    <col min="10" max="10" width="7.28515625" style="38" bestFit="1" customWidth="1"/>
    <col min="11" max="11" width="10.28515625" style="38" bestFit="1" customWidth="1"/>
    <col min="12" max="12" width="12" style="38" customWidth="1"/>
    <col min="13" max="13" width="3.7109375" style="38" bestFit="1" customWidth="1"/>
    <col min="14" max="14" width="7.28515625" style="38" customWidth="1"/>
    <col min="15" max="15" width="7.28515625" style="38" bestFit="1" customWidth="1"/>
    <col min="16" max="16" width="10.28515625" style="38" bestFit="1" customWidth="1"/>
    <col min="17" max="17" width="12" style="38" customWidth="1"/>
    <col min="18" max="18" width="3.7109375" style="38" bestFit="1" customWidth="1"/>
    <col min="19" max="19" width="7.7109375" style="38" customWidth="1"/>
    <col min="20" max="20" width="8.140625" style="38" customWidth="1"/>
    <col min="21" max="21" width="10.28515625" style="38" bestFit="1" customWidth="1"/>
    <col min="22" max="16384" width="10.85546875" style="38"/>
  </cols>
  <sheetData>
    <row r="1" spans="3:21" ht="21" x14ac:dyDescent="0.35">
      <c r="C1" s="111" t="s">
        <v>101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3:21" ht="15.75" x14ac:dyDescent="0.25">
      <c r="C2" s="112" t="s">
        <v>103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3:21" ht="17.100000000000001" customHeight="1" x14ac:dyDescent="0.25">
      <c r="C3" s="113" t="s">
        <v>104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</row>
    <row r="4" spans="3:21" ht="17.100000000000001" customHeight="1" x14ac:dyDescent="0.25">
      <c r="C4" s="113" t="s">
        <v>107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3:21" x14ac:dyDescent="0.25">
      <c r="C5" s="113" t="s">
        <v>111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3:21" x14ac:dyDescent="0.25">
      <c r="C6" s="113" t="s">
        <v>108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</row>
    <row r="7" spans="3:21" x14ac:dyDescent="0.25"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3:21" x14ac:dyDescent="0.25">
      <c r="C8" s="106" t="s">
        <v>109</v>
      </c>
      <c r="D8" s="106"/>
      <c r="E8" s="106" t="s">
        <v>105</v>
      </c>
      <c r="F8" s="106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3:21" x14ac:dyDescent="0.25">
      <c r="E9" s="106" t="s">
        <v>106</v>
      </c>
      <c r="F9" s="106"/>
    </row>
    <row r="11" spans="3:21" s="7" customFormat="1" x14ac:dyDescent="0.25">
      <c r="C11" s="122" t="s">
        <v>88</v>
      </c>
      <c r="D11" s="123"/>
      <c r="E11" s="123"/>
      <c r="F11" s="124"/>
      <c r="H11" s="125" t="s">
        <v>89</v>
      </c>
      <c r="I11" s="126"/>
      <c r="J11" s="126"/>
      <c r="K11" s="127"/>
      <c r="M11" s="128" t="s">
        <v>90</v>
      </c>
      <c r="N11" s="129"/>
      <c r="O11" s="129"/>
      <c r="P11" s="130"/>
      <c r="R11" s="131" t="s">
        <v>91</v>
      </c>
      <c r="S11" s="132"/>
      <c r="T11" s="132"/>
      <c r="U11" s="133"/>
    </row>
    <row r="12" spans="3:21" x14ac:dyDescent="0.25">
      <c r="C12" s="121"/>
      <c r="D12" s="121"/>
      <c r="E12" s="121"/>
      <c r="F12" s="121"/>
    </row>
    <row r="13" spans="3:21" s="40" customFormat="1" ht="30" x14ac:dyDescent="0.25">
      <c r="C13" s="39" t="s">
        <v>102</v>
      </c>
      <c r="D13" s="39" t="s">
        <v>96</v>
      </c>
      <c r="E13" s="39" t="s">
        <v>86</v>
      </c>
      <c r="F13" s="39" t="s">
        <v>85</v>
      </c>
      <c r="H13" s="39" t="s">
        <v>102</v>
      </c>
      <c r="I13" s="39" t="s">
        <v>84</v>
      </c>
      <c r="J13" s="39" t="s">
        <v>87</v>
      </c>
      <c r="K13" s="39" t="s">
        <v>85</v>
      </c>
      <c r="M13" s="41" t="s">
        <v>102</v>
      </c>
      <c r="N13" s="39" t="s">
        <v>84</v>
      </c>
      <c r="O13" s="39" t="s">
        <v>86</v>
      </c>
      <c r="P13" s="39" t="s">
        <v>85</v>
      </c>
      <c r="R13" s="41" t="s">
        <v>102</v>
      </c>
      <c r="S13" s="39" t="s">
        <v>84</v>
      </c>
      <c r="T13" s="39" t="s">
        <v>86</v>
      </c>
      <c r="U13" s="39" t="s">
        <v>85</v>
      </c>
    </row>
    <row r="14" spans="3:21" x14ac:dyDescent="0.25">
      <c r="C14" s="42">
        <v>1</v>
      </c>
      <c r="D14" s="42">
        <v>21</v>
      </c>
      <c r="E14" s="42">
        <v>3</v>
      </c>
      <c r="F14" s="42">
        <v>1.407</v>
      </c>
      <c r="H14" s="42">
        <v>1</v>
      </c>
      <c r="I14" s="42">
        <v>15</v>
      </c>
      <c r="J14" s="42">
        <v>3</v>
      </c>
      <c r="K14" s="44">
        <v>0.97500000000000009</v>
      </c>
      <c r="M14" s="45">
        <v>1</v>
      </c>
      <c r="N14" s="42">
        <v>19</v>
      </c>
      <c r="O14" s="42">
        <v>3</v>
      </c>
      <c r="P14" s="43">
        <v>1.1000000000000001</v>
      </c>
      <c r="R14" s="45">
        <v>1</v>
      </c>
      <c r="S14" s="42">
        <v>21</v>
      </c>
      <c r="T14" s="42">
        <v>4</v>
      </c>
      <c r="U14" s="46">
        <f>0.08*S14</f>
        <v>1.68</v>
      </c>
    </row>
    <row r="15" spans="3:21" x14ac:dyDescent="0.25">
      <c r="C15" s="42">
        <v>2</v>
      </c>
      <c r="D15" s="42">
        <v>12</v>
      </c>
      <c r="E15" s="42">
        <v>3</v>
      </c>
      <c r="F15" s="42">
        <v>0.80400000000000005</v>
      </c>
      <c r="H15" s="42">
        <v>2</v>
      </c>
      <c r="I15" s="42">
        <v>13</v>
      </c>
      <c r="J15" s="42">
        <v>2</v>
      </c>
      <c r="K15" s="44">
        <v>0.84499999999999997</v>
      </c>
      <c r="M15" s="45">
        <v>2</v>
      </c>
      <c r="N15" s="42">
        <v>17</v>
      </c>
      <c r="O15" s="42">
        <v>3</v>
      </c>
      <c r="P15" s="43">
        <v>1</v>
      </c>
      <c r="R15" s="45">
        <v>2</v>
      </c>
      <c r="S15" s="42">
        <v>24</v>
      </c>
      <c r="T15" s="42">
        <v>4</v>
      </c>
      <c r="U15" s="46">
        <f>S15*0.08</f>
        <v>1.92</v>
      </c>
    </row>
    <row r="16" spans="3:21" x14ac:dyDescent="0.25">
      <c r="C16" s="42">
        <v>3</v>
      </c>
      <c r="D16" s="42">
        <v>23</v>
      </c>
      <c r="E16" s="42">
        <v>3</v>
      </c>
      <c r="F16" s="42">
        <v>1.5410000000000001</v>
      </c>
      <c r="H16" s="42">
        <v>3</v>
      </c>
      <c r="I16" s="42">
        <v>18</v>
      </c>
      <c r="J16" s="42">
        <v>3</v>
      </c>
      <c r="K16" s="44">
        <v>1.17</v>
      </c>
      <c r="M16" s="45">
        <v>3</v>
      </c>
      <c r="N16" s="42">
        <v>18</v>
      </c>
      <c r="O16" s="42">
        <v>3</v>
      </c>
      <c r="P16" s="43">
        <v>1.1000000000000001</v>
      </c>
      <c r="R16" s="45">
        <v>3</v>
      </c>
      <c r="S16" s="42">
        <v>21</v>
      </c>
      <c r="T16" s="42">
        <v>4</v>
      </c>
      <c r="U16" s="46">
        <f>0.08*S16</f>
        <v>1.68</v>
      </c>
    </row>
    <row r="17" spans="1:21" x14ac:dyDescent="0.25">
      <c r="C17" s="42">
        <v>4</v>
      </c>
      <c r="D17" s="42">
        <v>14</v>
      </c>
      <c r="E17" s="42">
        <v>3</v>
      </c>
      <c r="F17" s="42">
        <v>0.93800000000000006</v>
      </c>
      <c r="H17" s="42">
        <v>4</v>
      </c>
      <c r="I17" s="42">
        <v>17</v>
      </c>
      <c r="J17" s="42">
        <v>2</v>
      </c>
      <c r="K17" s="44">
        <v>1.105</v>
      </c>
      <c r="M17" s="45">
        <v>4</v>
      </c>
      <c r="N17" s="42">
        <v>16</v>
      </c>
      <c r="O17" s="42">
        <v>3</v>
      </c>
      <c r="P17" s="43">
        <v>1</v>
      </c>
      <c r="R17" s="45">
        <v>4</v>
      </c>
      <c r="S17" s="42">
        <v>20</v>
      </c>
      <c r="T17" s="42">
        <v>4</v>
      </c>
      <c r="U17" s="46">
        <f>S17*0.08</f>
        <v>1.6</v>
      </c>
    </row>
    <row r="18" spans="1:21" x14ac:dyDescent="0.25">
      <c r="C18" s="42">
        <v>5</v>
      </c>
      <c r="D18" s="42">
        <v>16</v>
      </c>
      <c r="E18" s="42">
        <v>3</v>
      </c>
      <c r="F18" s="42">
        <v>1.0720000000000001</v>
      </c>
      <c r="H18" s="42">
        <v>5</v>
      </c>
      <c r="I18" s="42">
        <v>13</v>
      </c>
      <c r="J18" s="42">
        <v>2</v>
      </c>
      <c r="K18" s="44">
        <v>0.84499999999999997</v>
      </c>
      <c r="M18" s="45">
        <v>5</v>
      </c>
      <c r="N18" s="42">
        <v>16</v>
      </c>
      <c r="O18" s="42">
        <v>3</v>
      </c>
      <c r="P18" s="43">
        <v>1</v>
      </c>
      <c r="R18" s="45">
        <v>5</v>
      </c>
      <c r="S18" s="42"/>
      <c r="T18" s="42"/>
      <c r="U18" s="46"/>
    </row>
    <row r="19" spans="1:21" x14ac:dyDescent="0.25">
      <c r="C19" s="42">
        <v>6</v>
      </c>
      <c r="D19" s="42"/>
      <c r="E19" s="42"/>
      <c r="F19" s="43"/>
      <c r="H19" s="42">
        <v>6</v>
      </c>
      <c r="I19" s="42">
        <v>10</v>
      </c>
      <c r="J19" s="42">
        <v>2</v>
      </c>
      <c r="K19" s="44">
        <v>0.65</v>
      </c>
      <c r="M19" s="45">
        <v>6</v>
      </c>
      <c r="N19" s="42"/>
      <c r="O19" s="42"/>
      <c r="P19" s="42"/>
      <c r="R19" s="45">
        <v>6</v>
      </c>
      <c r="S19" s="42"/>
      <c r="T19" s="42"/>
      <c r="U19" s="42"/>
    </row>
    <row r="20" spans="1:21" x14ac:dyDescent="0.25">
      <c r="D20" s="18">
        <f>SUM(D14:D19)</f>
        <v>86</v>
      </c>
      <c r="E20" s="18">
        <f t="shared" ref="E20:U20" si="0">SUM(E14:E19)</f>
        <v>15</v>
      </c>
      <c r="F20" s="52">
        <f>SUM(F14:F18)</f>
        <v>5.7620000000000005</v>
      </c>
      <c r="G20" s="33"/>
      <c r="H20" s="33"/>
      <c r="I20" s="18">
        <f t="shared" si="0"/>
        <v>86</v>
      </c>
      <c r="J20" s="18">
        <f t="shared" si="0"/>
        <v>14</v>
      </c>
      <c r="K20" s="52">
        <f>SUM(K14:K19)</f>
        <v>5.5900000000000007</v>
      </c>
      <c r="L20" s="33"/>
      <c r="M20" s="33"/>
      <c r="N20" s="18">
        <f t="shared" si="0"/>
        <v>86</v>
      </c>
      <c r="O20" s="18">
        <f t="shared" si="0"/>
        <v>15</v>
      </c>
      <c r="P20" s="18">
        <f>SUM(P14:P19)</f>
        <v>5.2</v>
      </c>
      <c r="R20" s="18"/>
      <c r="S20" s="18">
        <f t="shared" si="0"/>
        <v>86</v>
      </c>
      <c r="T20" s="18">
        <f t="shared" si="0"/>
        <v>16</v>
      </c>
      <c r="U20" s="18">
        <f t="shared" si="0"/>
        <v>6.879999999999999</v>
      </c>
    </row>
    <row r="25" spans="1:21" x14ac:dyDescent="0.25">
      <c r="A25" s="115" t="s">
        <v>92</v>
      </c>
      <c r="B25" s="116"/>
      <c r="C25" s="117"/>
      <c r="D25" s="47"/>
      <c r="E25" s="34" t="s">
        <v>94</v>
      </c>
      <c r="F25" s="34" t="s">
        <v>95</v>
      </c>
      <c r="H25" s="33"/>
      <c r="I25" s="33"/>
      <c r="J25" s="35" t="s">
        <v>94</v>
      </c>
      <c r="K25" s="35" t="s">
        <v>95</v>
      </c>
      <c r="M25" s="33"/>
      <c r="N25" s="33"/>
      <c r="O25" s="36" t="s">
        <v>94</v>
      </c>
      <c r="P25" s="36" t="s">
        <v>95</v>
      </c>
      <c r="Q25" s="33"/>
      <c r="R25" s="33"/>
      <c r="S25" s="33"/>
      <c r="T25" s="37" t="s">
        <v>94</v>
      </c>
      <c r="U25" s="48" t="s">
        <v>95</v>
      </c>
    </row>
    <row r="26" spans="1:21" x14ac:dyDescent="0.25">
      <c r="A26" s="118" t="s">
        <v>99</v>
      </c>
      <c r="B26" s="119"/>
      <c r="C26" s="120"/>
      <c r="D26" s="47"/>
      <c r="E26" s="45"/>
      <c r="F26" s="42"/>
      <c r="J26" s="42"/>
      <c r="K26" s="42"/>
      <c r="O26" s="42"/>
      <c r="P26" s="42"/>
      <c r="T26" s="42"/>
      <c r="U26" s="42"/>
    </row>
    <row r="27" spans="1:21" x14ac:dyDescent="0.25">
      <c r="A27" s="118" t="s">
        <v>97</v>
      </c>
      <c r="B27" s="119"/>
      <c r="C27" s="120"/>
      <c r="D27" s="47"/>
      <c r="E27" s="45"/>
      <c r="F27" s="42"/>
      <c r="J27" s="42"/>
      <c r="K27" s="42"/>
      <c r="O27" s="42"/>
      <c r="P27" s="42"/>
      <c r="T27" s="42"/>
      <c r="U27" s="42"/>
    </row>
    <row r="28" spans="1:21" x14ac:dyDescent="0.25">
      <c r="A28" s="118" t="s">
        <v>98</v>
      </c>
      <c r="B28" s="119"/>
      <c r="C28" s="120"/>
      <c r="D28" s="47"/>
      <c r="E28" s="45"/>
      <c r="F28" s="42"/>
      <c r="J28" s="42"/>
      <c r="K28" s="42"/>
      <c r="O28" s="42"/>
      <c r="P28" s="42"/>
      <c r="T28" s="42"/>
      <c r="U28" s="42"/>
    </row>
    <row r="29" spans="1:21" x14ac:dyDescent="0.25">
      <c r="A29" s="118" t="s">
        <v>93</v>
      </c>
      <c r="B29" s="119"/>
      <c r="C29" s="120"/>
      <c r="D29" s="47"/>
      <c r="E29" s="49"/>
      <c r="F29" s="42"/>
      <c r="J29" s="44"/>
      <c r="K29" s="42"/>
      <c r="O29" s="44"/>
      <c r="P29" s="42"/>
      <c r="T29" s="42"/>
      <c r="U29" s="42"/>
    </row>
    <row r="33" spans="3:7" x14ac:dyDescent="0.25">
      <c r="C33" s="114" t="s">
        <v>110</v>
      </c>
      <c r="D33" s="114"/>
      <c r="E33" s="114"/>
      <c r="F33" s="114"/>
      <c r="G33" s="114"/>
    </row>
    <row r="34" spans="3:7" x14ac:dyDescent="0.25">
      <c r="C34" s="114"/>
      <c r="D34" s="114"/>
      <c r="E34" s="114"/>
      <c r="F34" s="114"/>
      <c r="G34" s="114"/>
    </row>
    <row r="36" spans="3:7" x14ac:dyDescent="0.25">
      <c r="C36" s="110" t="s">
        <v>92</v>
      </c>
      <c r="D36" s="110"/>
      <c r="E36" s="110"/>
      <c r="F36" s="107" t="s">
        <v>100</v>
      </c>
      <c r="G36" s="107"/>
    </row>
    <row r="37" spans="3:7" x14ac:dyDescent="0.25">
      <c r="C37" s="107" t="str">
        <f>A26</f>
        <v>Eficacia</v>
      </c>
      <c r="D37" s="107"/>
      <c r="E37" s="107"/>
      <c r="F37" s="108"/>
      <c r="G37" s="109"/>
    </row>
    <row r="38" spans="3:7" x14ac:dyDescent="0.25">
      <c r="C38" s="107" t="str">
        <f>A27</f>
        <v>Eficiencia</v>
      </c>
      <c r="D38" s="107"/>
      <c r="E38" s="107"/>
      <c r="F38" s="108"/>
      <c r="G38" s="109"/>
    </row>
    <row r="39" spans="3:7" x14ac:dyDescent="0.25">
      <c r="C39" s="107" t="str">
        <f>A28</f>
        <v>Efectividad</v>
      </c>
      <c r="D39" s="107"/>
      <c r="E39" s="107"/>
      <c r="F39" s="108"/>
      <c r="G39" s="109"/>
    </row>
    <row r="40" spans="3:7" x14ac:dyDescent="0.25">
      <c r="C40" s="107" t="str">
        <f>A29</f>
        <v>Rendimiento</v>
      </c>
      <c r="D40" s="107"/>
      <c r="E40" s="107"/>
      <c r="F40" s="108"/>
      <c r="G40" s="109"/>
    </row>
    <row r="41" spans="3:7" x14ac:dyDescent="0.25">
      <c r="C41" s="106"/>
      <c r="D41" s="106"/>
      <c r="E41" s="106"/>
      <c r="F41" s="50"/>
    </row>
  </sheetData>
  <mergeCells count="31">
    <mergeCell ref="C6:U6"/>
    <mergeCell ref="C8:D8"/>
    <mergeCell ref="E8:F8"/>
    <mergeCell ref="E9:F9"/>
    <mergeCell ref="C33:G34"/>
    <mergeCell ref="A25:C25"/>
    <mergeCell ref="A26:C26"/>
    <mergeCell ref="A27:C27"/>
    <mergeCell ref="A28:C28"/>
    <mergeCell ref="A29:C29"/>
    <mergeCell ref="C12:F12"/>
    <mergeCell ref="C11:F11"/>
    <mergeCell ref="H11:K11"/>
    <mergeCell ref="M11:P11"/>
    <mergeCell ref="R11:U11"/>
    <mergeCell ref="C1:U1"/>
    <mergeCell ref="C2:U2"/>
    <mergeCell ref="C3:U3"/>
    <mergeCell ref="C4:U4"/>
    <mergeCell ref="C5:U5"/>
    <mergeCell ref="C41:E41"/>
    <mergeCell ref="F36:G36"/>
    <mergeCell ref="F37:G37"/>
    <mergeCell ref="F38:G38"/>
    <mergeCell ref="F39:G39"/>
    <mergeCell ref="F40:G40"/>
    <mergeCell ref="C36:E36"/>
    <mergeCell ref="C37:E37"/>
    <mergeCell ref="C38:E38"/>
    <mergeCell ref="C39:E39"/>
    <mergeCell ref="C40:E40"/>
  </mergeCells>
  <pageMargins left="0.7" right="0.7" top="0.75" bottom="0.75" header="0.3" footer="0.3"/>
  <ignoredErrors>
    <ignoredError sqref="D20:E20 N20:O20 S20:U20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Mapa de Procesos</vt:lpstr>
      <vt:lpstr>Espina de Pescado</vt:lpstr>
      <vt:lpstr>Cuellos de Botella</vt:lpstr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 Sánchez Camargo</dc:creator>
  <cp:lastModifiedBy>Rocio Revueltas</cp:lastModifiedBy>
  <dcterms:created xsi:type="dcterms:W3CDTF">2020-11-12T00:43:54Z</dcterms:created>
  <dcterms:modified xsi:type="dcterms:W3CDTF">2021-03-03T14:21:53Z</dcterms:modified>
</cp:coreProperties>
</file>